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L:\Szatmári Zsuzsanna\2024 ei módosítás\Előterjesztés és  mellékletei\"/>
    </mc:Choice>
  </mc:AlternateContent>
  <xr:revisionPtr revIDLastSave="0" documentId="8_{BC4AD75A-3EF4-4FDC-88D2-A37E0F554FBB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melléklet'!$A$1:$S$65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3" i="8" l="1"/>
  <c r="T23" i="8" l="1"/>
  <c r="L17" i="8"/>
  <c r="Q17" i="8" s="1"/>
  <c r="R52" i="8"/>
  <c r="Q52" i="8"/>
  <c r="S52" i="8" s="1"/>
  <c r="S51" i="8" s="1"/>
  <c r="S55" i="8" s="1"/>
  <c r="C51" i="8"/>
  <c r="D51" i="8"/>
  <c r="E51" i="8"/>
  <c r="E55" i="8" s="1"/>
  <c r="E58" i="8" s="1"/>
  <c r="F51" i="8"/>
  <c r="F55" i="8" s="1"/>
  <c r="F58" i="8" s="1"/>
  <c r="G51" i="8"/>
  <c r="H51" i="8"/>
  <c r="I51" i="8"/>
  <c r="I55" i="8" s="1"/>
  <c r="I58" i="8" s="1"/>
  <c r="J51" i="8"/>
  <c r="J55" i="8" s="1"/>
  <c r="J58" i="8" s="1"/>
  <c r="K51" i="8"/>
  <c r="L51" i="8"/>
  <c r="M51" i="8"/>
  <c r="M55" i="8" s="1"/>
  <c r="M58" i="8" s="1"/>
  <c r="N51" i="8"/>
  <c r="N55" i="8" s="1"/>
  <c r="O51" i="8"/>
  <c r="P51" i="8"/>
  <c r="R51" i="8"/>
  <c r="R55" i="8" s="1"/>
  <c r="B51" i="8"/>
  <c r="B55" i="8" s="1"/>
  <c r="B58" i="8" s="1"/>
  <c r="C55" i="8"/>
  <c r="D55" i="8"/>
  <c r="D58" i="8" s="1"/>
  <c r="G55" i="8"/>
  <c r="H55" i="8"/>
  <c r="K55" i="8"/>
  <c r="K58" i="8" s="1"/>
  <c r="L55" i="8"/>
  <c r="O55" i="8"/>
  <c r="P55" i="8"/>
  <c r="C10" i="8"/>
  <c r="O34" i="8"/>
  <c r="G58" i="8"/>
  <c r="H58" i="8"/>
  <c r="O31" i="8"/>
  <c r="O36" i="8" s="1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R46" i="8"/>
  <c r="B46" i="8"/>
  <c r="O43" i="8"/>
  <c r="P43" i="8"/>
  <c r="R43" i="8"/>
  <c r="R44" i="8"/>
  <c r="Q44" i="8"/>
  <c r="P31" i="8"/>
  <c r="P36" i="8" s="1"/>
  <c r="Q34" i="8"/>
  <c r="B31" i="8"/>
  <c r="C31" i="8"/>
  <c r="E31" i="8"/>
  <c r="F31" i="8"/>
  <c r="J31" i="8"/>
  <c r="K31" i="8"/>
  <c r="Q33" i="8"/>
  <c r="R33" i="8"/>
  <c r="R18" i="8"/>
  <c r="Q18" i="8"/>
  <c r="M17" i="8"/>
  <c r="R17" i="8" s="1"/>
  <c r="O14" i="8"/>
  <c r="O12" i="8"/>
  <c r="Q23" i="8"/>
  <c r="R23" i="8"/>
  <c r="Q22" i="8"/>
  <c r="R22" i="8"/>
  <c r="B39" i="8"/>
  <c r="C39" i="8"/>
  <c r="E39" i="8"/>
  <c r="F39" i="8"/>
  <c r="J39" i="8"/>
  <c r="K39" i="8"/>
  <c r="O39" i="8"/>
  <c r="P39" i="8"/>
  <c r="Q41" i="8"/>
  <c r="R41" i="8"/>
  <c r="Q51" i="8" l="1"/>
  <c r="Q55" i="8" s="1"/>
  <c r="S33" i="8"/>
  <c r="S44" i="8"/>
  <c r="S43" i="8" s="1"/>
  <c r="S46" i="8" s="1"/>
  <c r="Q43" i="8"/>
  <c r="Q46" i="8" s="1"/>
  <c r="S18" i="8"/>
  <c r="N17" i="8"/>
  <c r="S17" i="8"/>
  <c r="S23" i="8"/>
  <c r="S41" i="8"/>
  <c r="S22" i="8"/>
  <c r="P62" i="8" l="1"/>
  <c r="P65" i="8" s="1"/>
  <c r="O62" i="8"/>
  <c r="O65" i="8" s="1"/>
  <c r="S29" i="8"/>
  <c r="R29" i="8"/>
  <c r="Q29" i="8"/>
  <c r="P29" i="8"/>
  <c r="O29" i="8"/>
  <c r="S25" i="8"/>
  <c r="R25" i="8"/>
  <c r="Q25" i="8"/>
  <c r="P25" i="8"/>
  <c r="O25" i="8"/>
  <c r="P10" i="8"/>
  <c r="O10" i="8"/>
  <c r="L21" i="8"/>
  <c r="Q21" i="8" s="1"/>
  <c r="M21" i="8"/>
  <c r="R21" i="8" s="1"/>
  <c r="J62" i="8"/>
  <c r="J65" i="8" s="1"/>
  <c r="K62" i="8"/>
  <c r="K65" i="8" s="1"/>
  <c r="M53" i="8"/>
  <c r="R53" i="8" s="1"/>
  <c r="L53" i="8"/>
  <c r="Q53" i="8" s="1"/>
  <c r="M43" i="8"/>
  <c r="L43" i="8"/>
  <c r="R34" i="8"/>
  <c r="H29" i="8"/>
  <c r="I29" i="8"/>
  <c r="J29" i="8"/>
  <c r="K29" i="8"/>
  <c r="L29" i="8"/>
  <c r="M29" i="8"/>
  <c r="N29" i="8"/>
  <c r="I25" i="8"/>
  <c r="J25" i="8"/>
  <c r="K25" i="8"/>
  <c r="L25" i="8"/>
  <c r="M25" i="8"/>
  <c r="N25" i="8"/>
  <c r="J10" i="8"/>
  <c r="K10" i="8"/>
  <c r="E13" i="8"/>
  <c r="S21" i="8" l="1"/>
  <c r="O27" i="8"/>
  <c r="O58" i="8" s="1"/>
  <c r="K27" i="8"/>
  <c r="J27" i="8"/>
  <c r="S53" i="8"/>
  <c r="S34" i="8"/>
  <c r="P27" i="8"/>
  <c r="P58" i="8" s="1"/>
  <c r="N43" i="8"/>
  <c r="N53" i="8"/>
  <c r="N21" i="8"/>
  <c r="G13" i="8"/>
  <c r="H63" i="8"/>
  <c r="M63" i="8" s="1"/>
  <c r="G63" i="8"/>
  <c r="H40" i="8"/>
  <c r="G40" i="8"/>
  <c r="H32" i="8"/>
  <c r="G32" i="8"/>
  <c r="G31" i="8" s="1"/>
  <c r="G12" i="8"/>
  <c r="H12" i="8"/>
  <c r="M12" i="8" s="1"/>
  <c r="R12" i="8" s="1"/>
  <c r="H13" i="8"/>
  <c r="M13" i="8" s="1"/>
  <c r="R13" i="8" s="1"/>
  <c r="G14" i="8"/>
  <c r="L14" i="8" s="1"/>
  <c r="Q14" i="8" s="1"/>
  <c r="H14" i="8"/>
  <c r="M14" i="8" s="1"/>
  <c r="R14" i="8" s="1"/>
  <c r="G15" i="8"/>
  <c r="H15" i="8"/>
  <c r="M15" i="8" s="1"/>
  <c r="R15" i="8" s="1"/>
  <c r="G16" i="8"/>
  <c r="H16" i="8"/>
  <c r="M16" i="8" s="1"/>
  <c r="R16" i="8" s="1"/>
  <c r="G19" i="8"/>
  <c r="L19" i="8" s="1"/>
  <c r="Q19" i="8" s="1"/>
  <c r="H19" i="8"/>
  <c r="M19" i="8" s="1"/>
  <c r="R19" i="8" s="1"/>
  <c r="G20" i="8"/>
  <c r="L20" i="8" s="1"/>
  <c r="Q20" i="8" s="1"/>
  <c r="H20" i="8"/>
  <c r="M20" i="8" s="1"/>
  <c r="R20" i="8" s="1"/>
  <c r="H11" i="8"/>
  <c r="M11" i="8" s="1"/>
  <c r="R11" i="8" s="1"/>
  <c r="G11" i="8"/>
  <c r="L11" i="8" s="1"/>
  <c r="I49" i="8"/>
  <c r="H49" i="8"/>
  <c r="M49" i="8" s="1"/>
  <c r="R49" i="8" s="1"/>
  <c r="G49" i="8"/>
  <c r="G29" i="8"/>
  <c r="H25" i="8"/>
  <c r="G25" i="8"/>
  <c r="F62" i="8"/>
  <c r="F65" i="8" s="1"/>
  <c r="E62" i="8"/>
  <c r="E65" i="8" s="1"/>
  <c r="F49" i="8"/>
  <c r="E49" i="8"/>
  <c r="F29" i="8"/>
  <c r="E29" i="8"/>
  <c r="F25" i="8"/>
  <c r="E25" i="8"/>
  <c r="F10" i="8"/>
  <c r="D32" i="8"/>
  <c r="D31" i="8" s="1"/>
  <c r="D63" i="8"/>
  <c r="D40" i="8"/>
  <c r="D39" i="8" s="1"/>
  <c r="B62" i="8"/>
  <c r="B65" i="8" s="1"/>
  <c r="C62" i="8"/>
  <c r="C65" i="8" s="1"/>
  <c r="B49" i="8"/>
  <c r="C49" i="8"/>
  <c r="B29" i="8"/>
  <c r="C29" i="8"/>
  <c r="D12" i="8"/>
  <c r="D13" i="8"/>
  <c r="D14" i="8"/>
  <c r="D15" i="8"/>
  <c r="D16" i="8"/>
  <c r="D19" i="8"/>
  <c r="D20" i="8"/>
  <c r="D11" i="8"/>
  <c r="B25" i="8"/>
  <c r="C25" i="8"/>
  <c r="B10" i="8"/>
  <c r="M32" i="8" l="1"/>
  <c r="M31" i="8" s="1"/>
  <c r="H31" i="8"/>
  <c r="H62" i="8"/>
  <c r="H65" i="8" s="1"/>
  <c r="S14" i="8"/>
  <c r="S20" i="8"/>
  <c r="N11" i="8"/>
  <c r="Q11" i="8"/>
  <c r="R10" i="8"/>
  <c r="R27" i="8" s="1"/>
  <c r="R32" i="8"/>
  <c r="R31" i="8" s="1"/>
  <c r="R36" i="8" s="1"/>
  <c r="R58" i="8" s="1"/>
  <c r="M62" i="8"/>
  <c r="M65" i="8" s="1"/>
  <c r="R63" i="8"/>
  <c r="R62" i="8" s="1"/>
  <c r="R65" i="8" s="1"/>
  <c r="M40" i="8"/>
  <c r="H39" i="8"/>
  <c r="I20" i="8"/>
  <c r="S19" i="8"/>
  <c r="G39" i="8"/>
  <c r="I11" i="8"/>
  <c r="I19" i="8"/>
  <c r="I12" i="8"/>
  <c r="L12" i="8"/>
  <c r="Q12" i="8" s="1"/>
  <c r="S12" i="8" s="1"/>
  <c r="N14" i="8"/>
  <c r="I63" i="8"/>
  <c r="I62" i="8" s="1"/>
  <c r="I65" i="8" s="1"/>
  <c r="L63" i="8"/>
  <c r="Q63" i="8" s="1"/>
  <c r="N19" i="8"/>
  <c r="I15" i="8"/>
  <c r="L15" i="8"/>
  <c r="L49" i="8"/>
  <c r="I16" i="8"/>
  <c r="L16" i="8"/>
  <c r="I32" i="8"/>
  <c r="I31" i="8" s="1"/>
  <c r="L32" i="8"/>
  <c r="F27" i="8"/>
  <c r="M10" i="8"/>
  <c r="M27" i="8" s="1"/>
  <c r="N20" i="8"/>
  <c r="I14" i="8"/>
  <c r="I40" i="8"/>
  <c r="I39" i="8" s="1"/>
  <c r="L40" i="8"/>
  <c r="I13" i="8"/>
  <c r="L13" i="8"/>
  <c r="E10" i="8"/>
  <c r="E27" i="8" s="1"/>
  <c r="G62" i="8"/>
  <c r="G65" i="8" s="1"/>
  <c r="H10" i="8"/>
  <c r="H27" i="8" s="1"/>
  <c r="G10" i="8"/>
  <c r="G27" i="8" s="1"/>
  <c r="B27" i="8"/>
  <c r="D10" i="8"/>
  <c r="C27" i="8"/>
  <c r="C58" i="8" s="1"/>
  <c r="Q32" i="8" l="1"/>
  <c r="Q31" i="8" s="1"/>
  <c r="Q36" i="8" s="1"/>
  <c r="L31" i="8"/>
  <c r="N15" i="8"/>
  <c r="Q15" i="8"/>
  <c r="S15" i="8" s="1"/>
  <c r="Q62" i="8"/>
  <c r="Q65" i="8" s="1"/>
  <c r="S63" i="8"/>
  <c r="S62" i="8" s="1"/>
  <c r="S65" i="8" s="1"/>
  <c r="L39" i="8"/>
  <c r="Q40" i="8"/>
  <c r="N49" i="8"/>
  <c r="Q49" i="8"/>
  <c r="S49" i="8" s="1"/>
  <c r="I10" i="8"/>
  <c r="I27" i="8" s="1"/>
  <c r="S11" i="8"/>
  <c r="N13" i="8"/>
  <c r="Q13" i="8"/>
  <c r="S13" i="8" s="1"/>
  <c r="T18" i="8" s="1"/>
  <c r="T24" i="8" s="1"/>
  <c r="N16" i="8"/>
  <c r="Q16" i="8"/>
  <c r="S16" i="8" s="1"/>
  <c r="M39" i="8"/>
  <c r="R40" i="8"/>
  <c r="R39" i="8" s="1"/>
  <c r="S32" i="8"/>
  <c r="S31" i="8" s="1"/>
  <c r="S36" i="8" s="1"/>
  <c r="N12" i="8"/>
  <c r="L10" i="8"/>
  <c r="L27" i="8" s="1"/>
  <c r="L58" i="8" s="1"/>
  <c r="N63" i="8"/>
  <c r="N62" i="8" s="1"/>
  <c r="N65" i="8" s="1"/>
  <c r="L62" i="8"/>
  <c r="L65" i="8" s="1"/>
  <c r="N40" i="8"/>
  <c r="N39" i="8" s="1"/>
  <c r="N32" i="8"/>
  <c r="N31" i="8" s="1"/>
  <c r="D62" i="8"/>
  <c r="D65" i="8" s="1"/>
  <c r="D49" i="8"/>
  <c r="D25" i="8"/>
  <c r="D29" i="8"/>
  <c r="S10" i="8" l="1"/>
  <c r="S27" i="8" s="1"/>
  <c r="N10" i="8"/>
  <c r="N27" i="8" s="1"/>
  <c r="N58" i="8" s="1"/>
  <c r="Q10" i="8"/>
  <c r="Q27" i="8" s="1"/>
  <c r="Q58" i="8" s="1"/>
  <c r="S40" i="8"/>
  <c r="S39" i="8" s="1"/>
  <c r="Q39" i="8"/>
  <c r="D27" i="8"/>
  <c r="S58" i="8" l="1"/>
</calcChain>
</file>

<file path=xl/sharedStrings.xml><?xml version="1.0" encoding="utf-8"?>
<sst xmlns="http://schemas.openxmlformats.org/spreadsheetml/2006/main" count="68" uniqueCount="49">
  <si>
    <t>ÖNKORMÁNYZAT</t>
  </si>
  <si>
    <t>Működési célú visszatérítendő támogatások, kölcsönök visszatérülése államháztartáson kívülről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</si>
  <si>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</si>
  <si>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</si>
  <si>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</si>
  <si>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</si>
  <si>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</si>
  <si>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</si>
  <si>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</si>
  <si>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</si>
  <si>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</si>
  <si>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</si>
  <si>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</si>
  <si>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</si>
  <si>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</si>
  <si>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</si>
  <si>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</si>
  <si>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</si>
  <si>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</si>
  <si>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</si>
  <si>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</si>
  <si>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</si>
  <si>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</si>
  <si>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</si>
  <si>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</si>
  <si>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</si>
  <si>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</si>
  <si>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</si>
  <si>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</si>
  <si>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2024. évi kapott visszatérítendő és vissza nem térítendő támogatások és pénzeszközátvételek alakulása Komárom  Város Önkormányzatánál és Intézményeinél</t>
  </si>
  <si>
    <t>Működési célú visszatérítendő támogatások, kölcsönök visszatérülése államháztartáson belülről</t>
  </si>
  <si>
    <t>Komáromi Távhő Kft működési kölcsön törlesztése</t>
  </si>
  <si>
    <t>Összesen</t>
  </si>
  <si>
    <t>Javasolt módosítás</t>
  </si>
  <si>
    <t xml:space="preserve">  1/2024.(I.24.) önk rendelet eredeti ei.</t>
  </si>
  <si>
    <t>Helyi önkormányzatok működésének általános támogatása</t>
  </si>
  <si>
    <t>5/2024.(VI.26.) önk.rendelet mód. ei.</t>
  </si>
  <si>
    <t>Nyári diákmunka támogatása</t>
  </si>
  <si>
    <t>Előző évi elszámolásból származó bevétel</t>
  </si>
  <si>
    <t>280/2024.(X.24.) önk.rendelet mód. ei.</t>
  </si>
  <si>
    <t>../2025.(…..) önk.rendelet mód. ei.</t>
  </si>
  <si>
    <t>KIEFO/2123/2020.Komáromi Ipari Park Viziközmű-hálózat fejl.bev.</t>
  </si>
  <si>
    <t xml:space="preserve">Bursa Hungarica visszatérített támogatás </t>
  </si>
  <si>
    <t>GREENGEO támogatás</t>
  </si>
  <si>
    <t>REKI támogatás</t>
  </si>
  <si>
    <t>Komthermál Kft. Működési kölcsön törlesztése</t>
  </si>
  <si>
    <t>M.c.támogatások visszafizetése</t>
  </si>
  <si>
    <t>Felhalmozási célú átvett pénzeszközök államháztartáson kívülről (vissza  térítendő)</t>
  </si>
  <si>
    <t>Közműfejlesztési hj.és lakástörlesztés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</si>
</sst>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8"/>
      <name val="Arial CE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3" fontId="21" fillId="0" borderId="0" xfId="74" applyNumberFormat="1"/>
    <xf numFmtId="0" fontId="22" fillId="0" borderId="0" xfId="74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2" fillId="0" borderId="13" xfId="74" applyFont="1" applyBorder="1" applyAlignment="1">
      <alignment horizontal="center" vertical="center"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3" fontId="21" fillId="47" borderId="13" xfId="74" applyNumberFormat="1" applyFill="1" applyBorder="1"/>
    <xf numFmtId="0" fontId="21" fillId="0" borderId="14" xfId="74" applyBorder="1" applyAlignment="1">
      <alignment wrapText="1"/>
    </xf>
    <xf numFmtId="3" fontId="21" fillId="0" borderId="14" xfId="74" applyNumberFormat="1" applyBorder="1"/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6" fillId="0" borderId="13" xfId="74" applyFont="1" applyBorder="1" applyAlignment="1">
      <alignment wrapText="1"/>
    </xf>
    <xf numFmtId="0" fontId="25" fillId="0" borderId="0" xfId="0" applyFont="1" applyAlignment="1">
      <alignment horizontal="right" wrapText="1"/>
    </xf>
    <xf numFmtId="3" fontId="22" fillId="0" borderId="13" xfId="74" applyNumberFormat="1" applyFont="1" applyBorder="1" applyAlignment="1">
      <alignment horizontal="center" vertical="center" wrapText="1"/>
    </xf>
    <xf numFmtId="3" fontId="21" fillId="0" borderId="17" xfId="74" applyNumberFormat="1" applyBorder="1"/>
    <xf numFmtId="3" fontId="22" fillId="0" borderId="17" xfId="74" applyNumberFormat="1" applyFont="1" applyBorder="1"/>
    <xf numFmtId="3" fontId="23" fillId="0" borderId="17" xfId="74" applyNumberFormat="1" applyFont="1" applyBorder="1"/>
    <xf numFmtId="3" fontId="21" fillId="0" borderId="19" xfId="74" applyNumberFormat="1" applyBorder="1"/>
    <xf numFmtId="3" fontId="22" fillId="46" borderId="17" xfId="74" applyNumberFormat="1" applyFont="1" applyFill="1" applyBorder="1" applyAlignment="1">
      <alignment vertical="center"/>
    </xf>
    <xf numFmtId="0" fontId="21" fillId="0" borderId="13" xfId="74" applyBorder="1"/>
    <xf numFmtId="0" fontId="22" fillId="0" borderId="13" xfId="74" applyFont="1" applyBorder="1"/>
    <xf numFmtId="0" fontId="23" fillId="0" borderId="13" xfId="74" applyFont="1" applyBorder="1"/>
    <xf numFmtId="49" fontId="0" fillId="0" borderId="13" xfId="0" applyNumberFormat="1" applyBorder="1"/>
    <xf numFmtId="0" fontId="0" fillId="0" borderId="13" xfId="0" applyBorder="1" applyAlignment="1">
      <alignment horizontal="left"/>
    </xf>
    <xf numFmtId="164" fontId="21" fillId="0" borderId="0" xfId="85" applyNumberFormat="1" applyFont="1"/>
    <xf numFmtId="164" fontId="22" fillId="0" borderId="0" xfId="85" applyNumberFormat="1" applyFont="1"/>
    <xf numFmtId="164" fontId="23" fillId="0" borderId="0" xfId="85" applyNumberFormat="1" applyFont="1"/>
    <xf numFmtId="164" fontId="21" fillId="0" borderId="0" xfId="85" applyNumberFormat="1" applyFont="1" applyFill="1"/>
    <xf numFmtId="164" fontId="22" fillId="0" borderId="0" xfId="85" applyNumberFormat="1" applyFont="1" applyFill="1"/>
    <xf numFmtId="0" fontId="24" fillId="0" borderId="0" xfId="74" applyFont="1" applyAlignment="1">
      <alignment horizontal="center" vertical="center" wrapText="1"/>
    </xf>
    <xf numFmtId="3" fontId="22" fillId="0" borderId="17" xfId="74" applyNumberFormat="1" applyFont="1" applyBorder="1" applyAlignment="1">
      <alignment horizontal="center" wrapText="1"/>
    </xf>
    <xf numFmtId="3" fontId="22" fillId="0" borderId="15" xfId="74" applyNumberFormat="1" applyFont="1" applyBorder="1" applyAlignment="1">
      <alignment horizontal="center" wrapText="1"/>
    </xf>
    <xf numFmtId="3" fontId="22" fillId="0" borderId="18" xfId="74" applyNumberFormat="1" applyFont="1" applyBorder="1" applyAlignment="1">
      <alignment horizontal="center" wrapText="1"/>
    </xf>
    <xf numFmtId="0" fontId="22" fillId="0" borderId="14" xfId="74" applyFont="1" applyBorder="1" applyAlignment="1">
      <alignment horizontal="center" vertical="center" wrapText="1"/>
    </xf>
    <xf numFmtId="0" fontId="22" fillId="0" borderId="16" xfId="74" applyFont="1" applyBorder="1" applyAlignment="1">
      <alignment horizontal="center" vertical="center" wrapText="1"/>
    </xf>
    <xf numFmtId="0" fontId="22" fillId="0" borderId="17" xfId="74" applyFont="1" applyBorder="1" applyAlignment="1">
      <alignment horizontal="center" vertical="center"/>
    </xf>
    <xf numFmtId="0" fontId="22" fillId="0" borderId="18" xfId="74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2" fillId="0" borderId="17" xfId="74" applyFont="1" applyBorder="1" applyAlignment="1">
      <alignment horizontal="center"/>
    </xf>
    <xf numFmtId="0" fontId="22" fillId="0" borderId="18" xfId="74" applyFont="1" applyBorder="1" applyAlignment="1">
      <alignment horizontal="center"/>
    </xf>
  </cellXfs>
  <cellStyles count="8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Ezres" xfId="85" builtinId="3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D5504137-C8DF-4EA9-9957-B93DFA90A23D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6"/>
  <sheetViews>
    <sheetView tabSelected="1" zoomScaleNormal="100" zoomScaleSheetLayoutView="100" workbookViewId="0">
      <selection activeCell="E1" sqref="E1:K1048576"/>
    </sheetView>
  </sheetViews>
  <sheetFormatPr defaultRowHeight="12.75" x14ac:dyDescent="0.2"/>
  <cols>
    <col min="1" max="1" width="82" style="5" customWidth="1"/>
    <col min="2" max="2" width="10.42578125" style="5" customWidth="1"/>
    <col min="3" max="3" width="10.5703125" style="5" customWidth="1"/>
    <col min="4" max="4" width="11.5703125" style="1" customWidth="1"/>
    <col min="5" max="5" width="11.140625" style="6" hidden="1" customWidth="1"/>
    <col min="6" max="6" width="9.140625" style="1" hidden="1" customWidth="1"/>
    <col min="7" max="7" width="11.85546875" style="1" hidden="1" customWidth="1"/>
    <col min="8" max="8" width="12" style="6" hidden="1" customWidth="1"/>
    <col min="9" max="9" width="12.42578125" style="6" hidden="1" customWidth="1"/>
    <col min="10" max="11" width="9.140625" style="6" hidden="1" customWidth="1"/>
    <col min="12" max="12" width="9.140625" style="6"/>
    <col min="13" max="13" width="11.42578125" style="6" customWidth="1"/>
    <col min="14" max="19" width="9.140625" style="6"/>
    <col min="20" max="20" width="0" style="6" hidden="1" customWidth="1"/>
    <col min="21" max="21" width="11.28515625" style="6" bestFit="1" customWidth="1"/>
    <col min="22" max="16384" width="9.140625" style="6"/>
  </cols>
  <sheetData>
    <row r="1" spans="1:24" x14ac:dyDescent="0.2">
      <c r="S1" s="4" t="s">
        <v>20</v>
      </c>
    </row>
    <row r="2" spans="1:24" x14ac:dyDescent="0.2">
      <c r="A2" s="7"/>
      <c r="B2" s="7"/>
      <c r="C2" s="7"/>
      <c r="D2" s="6"/>
    </row>
    <row r="3" spans="1:24" ht="32.25" customHeight="1" x14ac:dyDescent="0.2">
      <c r="A3" s="41" t="s">
        <v>29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</row>
    <row r="4" spans="1:24" ht="12.75" customHeight="1" x14ac:dyDescent="0.2">
      <c r="A4" s="8"/>
      <c r="B4" s="8"/>
      <c r="C4" s="8"/>
      <c r="E4" s="8"/>
      <c r="S4" s="24" t="s">
        <v>19</v>
      </c>
    </row>
    <row r="5" spans="1:24" ht="25.5" customHeight="1" x14ac:dyDescent="0.2">
      <c r="A5" s="45" t="s">
        <v>13</v>
      </c>
      <c r="B5" s="42" t="s">
        <v>34</v>
      </c>
      <c r="C5" s="43"/>
      <c r="D5" s="44"/>
      <c r="E5" s="52" t="s">
        <v>33</v>
      </c>
      <c r="F5" s="53"/>
      <c r="G5" s="49" t="s">
        <v>36</v>
      </c>
      <c r="H5" s="50"/>
      <c r="I5" s="51"/>
      <c r="J5" s="52" t="s">
        <v>33</v>
      </c>
      <c r="K5" s="53"/>
      <c r="L5" s="49" t="s">
        <v>39</v>
      </c>
      <c r="M5" s="50"/>
      <c r="N5" s="51"/>
      <c r="O5" s="47" t="s">
        <v>33</v>
      </c>
      <c r="P5" s="48"/>
      <c r="Q5" s="49" t="s">
        <v>40</v>
      </c>
      <c r="R5" s="50"/>
      <c r="S5" s="51"/>
    </row>
    <row r="6" spans="1:24" ht="38.25" customHeight="1" x14ac:dyDescent="0.2">
      <c r="A6" s="46"/>
      <c r="B6" s="9" t="s">
        <v>26</v>
      </c>
      <c r="C6" s="9" t="s">
        <v>27</v>
      </c>
      <c r="D6" s="25" t="s">
        <v>32</v>
      </c>
      <c r="E6" s="9" t="s">
        <v>26</v>
      </c>
      <c r="F6" s="9" t="s">
        <v>27</v>
      </c>
      <c r="G6" s="9" t="s">
        <v>26</v>
      </c>
      <c r="H6" s="9" t="s">
        <v>27</v>
      </c>
      <c r="I6" s="25" t="s">
        <v>32</v>
      </c>
      <c r="J6" s="9" t="s">
        <v>26</v>
      </c>
      <c r="K6" s="9" t="s">
        <v>27</v>
      </c>
      <c r="L6" s="9" t="s">
        <v>26</v>
      </c>
      <c r="M6" s="9" t="s">
        <v>27</v>
      </c>
      <c r="N6" s="25" t="s">
        <v>32</v>
      </c>
      <c r="O6" s="9" t="s">
        <v>26</v>
      </c>
      <c r="P6" s="9" t="s">
        <v>27</v>
      </c>
      <c r="Q6" s="9" t="s">
        <v>26</v>
      </c>
      <c r="R6" s="9" t="s">
        <v>27</v>
      </c>
      <c r="S6" s="25" t="s">
        <v>32</v>
      </c>
    </row>
    <row r="7" spans="1:24" x14ac:dyDescent="0.2">
      <c r="A7" s="10"/>
      <c r="B7" s="10"/>
      <c r="C7" s="10"/>
      <c r="D7" s="11"/>
      <c r="E7" s="10"/>
      <c r="F7" s="10"/>
      <c r="G7" s="10"/>
      <c r="H7" s="10"/>
      <c r="I7" s="26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24" x14ac:dyDescent="0.2">
      <c r="A8" s="12" t="s">
        <v>0</v>
      </c>
      <c r="B8" s="12"/>
      <c r="C8" s="12"/>
      <c r="D8" s="13"/>
      <c r="E8" s="12"/>
      <c r="F8" s="12"/>
      <c r="G8" s="12"/>
      <c r="H8" s="12"/>
      <c r="I8" s="27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24" x14ac:dyDescent="0.2">
      <c r="A9" s="10"/>
      <c r="B9" s="10"/>
      <c r="C9" s="10"/>
      <c r="D9" s="11"/>
      <c r="E9" s="10"/>
      <c r="F9" s="10"/>
      <c r="G9" s="10"/>
      <c r="H9" s="10"/>
      <c r="I9" s="26"/>
      <c r="J9" s="31"/>
      <c r="K9" s="31"/>
      <c r="L9" s="31"/>
      <c r="M9" s="31"/>
      <c r="N9" s="31"/>
      <c r="O9" s="31"/>
      <c r="P9" s="31"/>
      <c r="Q9" s="31"/>
      <c r="R9" s="31"/>
      <c r="S9" s="31"/>
      <c r="U9" s="36"/>
      <c r="V9" s="36"/>
      <c r="W9" s="36"/>
      <c r="X9" s="36"/>
    </row>
    <row r="10" spans="1:24" s="2" customFormat="1" x14ac:dyDescent="0.2">
      <c r="A10" s="12" t="s">
        <v>6</v>
      </c>
      <c r="B10" s="13">
        <f t="shared" ref="B10:S10" si="0">SUM(B11:B24)</f>
        <v>1707574</v>
      </c>
      <c r="C10" s="13">
        <f>SUM(C11:C24)</f>
        <v>8164</v>
      </c>
      <c r="D10" s="13">
        <f t="shared" si="0"/>
        <v>1715738</v>
      </c>
      <c r="E10" s="13">
        <f t="shared" si="0"/>
        <v>326052</v>
      </c>
      <c r="F10" s="13">
        <f t="shared" si="0"/>
        <v>0</v>
      </c>
      <c r="G10" s="13">
        <f t="shared" si="0"/>
        <v>2033626</v>
      </c>
      <c r="H10" s="13">
        <f t="shared" si="0"/>
        <v>8164</v>
      </c>
      <c r="I10" s="27">
        <f t="shared" si="0"/>
        <v>2041790</v>
      </c>
      <c r="J10" s="27">
        <f t="shared" si="0"/>
        <v>41411</v>
      </c>
      <c r="K10" s="27">
        <f t="shared" si="0"/>
        <v>344</v>
      </c>
      <c r="L10" s="27">
        <f t="shared" si="0"/>
        <v>2075037</v>
      </c>
      <c r="M10" s="27">
        <f t="shared" si="0"/>
        <v>8508</v>
      </c>
      <c r="N10" s="13">
        <f t="shared" si="0"/>
        <v>2083545</v>
      </c>
      <c r="O10" s="27">
        <f t="shared" si="0"/>
        <v>143131</v>
      </c>
      <c r="P10" s="27">
        <f t="shared" si="0"/>
        <v>-284</v>
      </c>
      <c r="Q10" s="27">
        <f t="shared" si="0"/>
        <v>2218168</v>
      </c>
      <c r="R10" s="27">
        <f t="shared" si="0"/>
        <v>8224</v>
      </c>
      <c r="S10" s="13">
        <f t="shared" si="0"/>
        <v>2226392</v>
      </c>
      <c r="U10" s="37"/>
      <c r="V10" s="37"/>
      <c r="W10" s="37"/>
      <c r="X10" s="37"/>
    </row>
    <row r="11" spans="1:24" s="2" customFormat="1" x14ac:dyDescent="0.2">
      <c r="A11" s="10" t="s">
        <v>35</v>
      </c>
      <c r="B11" s="11">
        <v>452594</v>
      </c>
      <c r="C11" s="11"/>
      <c r="D11" s="11">
        <f>SUM(B11:C11)</f>
        <v>452594</v>
      </c>
      <c r="E11" s="11">
        <v>25720</v>
      </c>
      <c r="F11" s="11"/>
      <c r="G11" s="11">
        <f>+B11+E11</f>
        <v>478314</v>
      </c>
      <c r="H11" s="11">
        <f>+C11+F11</f>
        <v>0</v>
      </c>
      <c r="I11" s="26">
        <f>+G11+H11</f>
        <v>478314</v>
      </c>
      <c r="J11" s="11"/>
      <c r="K11" s="11"/>
      <c r="L11" s="11">
        <f>+G11+J11</f>
        <v>478314</v>
      </c>
      <c r="M11" s="11">
        <f>+H11+K11</f>
        <v>0</v>
      </c>
      <c r="N11" s="11">
        <f>SUM(L11:M11)</f>
        <v>478314</v>
      </c>
      <c r="O11" s="11"/>
      <c r="P11" s="11"/>
      <c r="Q11" s="11">
        <f>+L11+O11</f>
        <v>478314</v>
      </c>
      <c r="R11" s="11">
        <f>+M11+P11</f>
        <v>0</v>
      </c>
      <c r="S11" s="11">
        <f>SUM(Q11:R11)</f>
        <v>478314</v>
      </c>
      <c r="U11" s="37"/>
      <c r="V11" s="37"/>
      <c r="W11" s="37"/>
      <c r="X11" s="37"/>
    </row>
    <row r="12" spans="1:24" x14ac:dyDescent="0.2">
      <c r="A12" s="10" t="s">
        <v>14</v>
      </c>
      <c r="B12" s="11">
        <v>518643</v>
      </c>
      <c r="C12" s="11"/>
      <c r="D12" s="11">
        <f t="shared" ref="D12:D20" si="1">SUM(B12:C12)</f>
        <v>518643</v>
      </c>
      <c r="E12" s="11">
        <v>170017</v>
      </c>
      <c r="F12" s="11"/>
      <c r="G12" s="11">
        <f t="shared" ref="G12:G20" si="2">+B12+E12</f>
        <v>688660</v>
      </c>
      <c r="H12" s="11">
        <f t="shared" ref="H12:H20" si="3">+C12+F12</f>
        <v>0</v>
      </c>
      <c r="I12" s="26">
        <f t="shared" ref="I12:I20" si="4">+G12+H12</f>
        <v>688660</v>
      </c>
      <c r="J12" s="11"/>
      <c r="K12" s="11"/>
      <c r="L12" s="11">
        <f t="shared" ref="L12:L20" si="5">+G12+J12</f>
        <v>688660</v>
      </c>
      <c r="M12" s="11">
        <f t="shared" ref="M12:M20" si="6">+H12+K12</f>
        <v>0</v>
      </c>
      <c r="N12" s="11">
        <f t="shared" ref="N12:N20" si="7">SUM(L12:M12)</f>
        <v>688660</v>
      </c>
      <c r="O12" s="11">
        <f>9501-2119</f>
        <v>7382</v>
      </c>
      <c r="P12" s="11"/>
      <c r="Q12" s="11">
        <f t="shared" ref="Q12:Q21" si="8">+L12+O12</f>
        <v>696042</v>
      </c>
      <c r="R12" s="11">
        <f t="shared" ref="R12:R21" si="9">+M12+P12</f>
        <v>0</v>
      </c>
      <c r="S12" s="11">
        <f t="shared" ref="S12:S21" si="10">SUM(Q12:R12)</f>
        <v>696042</v>
      </c>
      <c r="T12" s="2"/>
      <c r="U12" s="36"/>
      <c r="V12" s="36"/>
      <c r="W12" s="36"/>
      <c r="X12" s="36"/>
    </row>
    <row r="13" spans="1:24" x14ac:dyDescent="0.2">
      <c r="A13" s="10" t="s">
        <v>23</v>
      </c>
      <c r="B13" s="11">
        <v>498929</v>
      </c>
      <c r="C13" s="11"/>
      <c r="D13" s="11">
        <f t="shared" si="1"/>
        <v>498929</v>
      </c>
      <c r="E13" s="11">
        <f>6957+20698+52904</f>
        <v>80559</v>
      </c>
      <c r="F13" s="11"/>
      <c r="G13" s="11">
        <f t="shared" si="2"/>
        <v>579488</v>
      </c>
      <c r="H13" s="11">
        <f t="shared" si="3"/>
        <v>0</v>
      </c>
      <c r="I13" s="26">
        <f t="shared" si="4"/>
        <v>579488</v>
      </c>
      <c r="J13" s="11">
        <v>33763</v>
      </c>
      <c r="K13" s="11"/>
      <c r="L13" s="11">
        <f t="shared" si="5"/>
        <v>613251</v>
      </c>
      <c r="M13" s="11">
        <f t="shared" si="6"/>
        <v>0</v>
      </c>
      <c r="N13" s="11">
        <f t="shared" si="7"/>
        <v>613251</v>
      </c>
      <c r="O13" s="11">
        <f>20000+559</f>
        <v>20559</v>
      </c>
      <c r="P13" s="11"/>
      <c r="Q13" s="11">
        <f t="shared" si="8"/>
        <v>633810</v>
      </c>
      <c r="R13" s="11">
        <f t="shared" si="9"/>
        <v>0</v>
      </c>
      <c r="S13" s="11">
        <f t="shared" si="10"/>
        <v>633810</v>
      </c>
      <c r="T13" s="2"/>
      <c r="U13" s="36"/>
      <c r="V13" s="36"/>
      <c r="W13" s="36"/>
      <c r="X13" s="36"/>
    </row>
    <row r="14" spans="1:24" x14ac:dyDescent="0.2">
      <c r="A14" s="10" t="s">
        <v>24</v>
      </c>
      <c r="B14" s="11">
        <v>195354</v>
      </c>
      <c r="C14" s="11"/>
      <c r="D14" s="11">
        <f t="shared" si="1"/>
        <v>195354</v>
      </c>
      <c r="E14" s="11">
        <v>20159</v>
      </c>
      <c r="F14" s="11"/>
      <c r="G14" s="11">
        <f t="shared" si="2"/>
        <v>215513</v>
      </c>
      <c r="H14" s="11">
        <f t="shared" si="3"/>
        <v>0</v>
      </c>
      <c r="I14" s="26">
        <f t="shared" si="4"/>
        <v>215513</v>
      </c>
      <c r="J14" s="11"/>
      <c r="K14" s="11"/>
      <c r="L14" s="11">
        <f t="shared" si="5"/>
        <v>215513</v>
      </c>
      <c r="M14" s="11">
        <f t="shared" si="6"/>
        <v>0</v>
      </c>
      <c r="N14" s="11">
        <f t="shared" si="7"/>
        <v>215513</v>
      </c>
      <c r="O14" s="11">
        <f>15603-6175</f>
        <v>9428</v>
      </c>
      <c r="P14" s="11"/>
      <c r="Q14" s="11">
        <f t="shared" si="8"/>
        <v>224941</v>
      </c>
      <c r="R14" s="11">
        <f t="shared" si="9"/>
        <v>0</v>
      </c>
      <c r="S14" s="11">
        <f t="shared" si="10"/>
        <v>224941</v>
      </c>
      <c r="T14" s="2"/>
      <c r="U14" s="36"/>
      <c r="V14" s="36"/>
      <c r="W14" s="36"/>
      <c r="X14" s="36"/>
    </row>
    <row r="15" spans="1:24" x14ac:dyDescent="0.2">
      <c r="A15" s="10" t="s">
        <v>15</v>
      </c>
      <c r="B15" s="11">
        <v>42054</v>
      </c>
      <c r="C15" s="11"/>
      <c r="D15" s="11">
        <f t="shared" si="1"/>
        <v>42054</v>
      </c>
      <c r="E15" s="11">
        <v>10897</v>
      </c>
      <c r="F15" s="11"/>
      <c r="G15" s="11">
        <f t="shared" si="2"/>
        <v>52951</v>
      </c>
      <c r="H15" s="11">
        <f t="shared" si="3"/>
        <v>0</v>
      </c>
      <c r="I15" s="26">
        <f t="shared" si="4"/>
        <v>52951</v>
      </c>
      <c r="J15" s="11"/>
      <c r="K15" s="11"/>
      <c r="L15" s="11">
        <f t="shared" si="5"/>
        <v>52951</v>
      </c>
      <c r="M15" s="11">
        <f t="shared" si="6"/>
        <v>0</v>
      </c>
      <c r="N15" s="11">
        <f t="shared" si="7"/>
        <v>52951</v>
      </c>
      <c r="O15" s="11"/>
      <c r="P15" s="11"/>
      <c r="Q15" s="11">
        <f t="shared" si="8"/>
        <v>52951</v>
      </c>
      <c r="R15" s="11">
        <f t="shared" si="9"/>
        <v>0</v>
      </c>
      <c r="S15" s="11">
        <f t="shared" si="10"/>
        <v>52951</v>
      </c>
      <c r="T15" s="2"/>
      <c r="U15" s="36"/>
      <c r="V15" s="36"/>
      <c r="W15" s="36"/>
      <c r="X15" s="36"/>
    </row>
    <row r="16" spans="1:24" x14ac:dyDescent="0.2">
      <c r="A16" s="10" t="s">
        <v>25</v>
      </c>
      <c r="B16" s="11"/>
      <c r="C16" s="11"/>
      <c r="D16" s="11">
        <f t="shared" si="1"/>
        <v>0</v>
      </c>
      <c r="E16" s="11">
        <v>18700</v>
      </c>
      <c r="F16" s="11"/>
      <c r="G16" s="11">
        <f t="shared" si="2"/>
        <v>18700</v>
      </c>
      <c r="H16" s="11">
        <f t="shared" si="3"/>
        <v>0</v>
      </c>
      <c r="I16" s="26">
        <f t="shared" si="4"/>
        <v>18700</v>
      </c>
      <c r="J16" s="11"/>
      <c r="K16" s="11"/>
      <c r="L16" s="11">
        <f t="shared" si="5"/>
        <v>18700</v>
      </c>
      <c r="M16" s="11">
        <f t="shared" si="6"/>
        <v>0</v>
      </c>
      <c r="N16" s="11">
        <f t="shared" si="7"/>
        <v>18700</v>
      </c>
      <c r="O16" s="11"/>
      <c r="P16" s="11"/>
      <c r="Q16" s="11">
        <f t="shared" si="8"/>
        <v>18700</v>
      </c>
      <c r="R16" s="11">
        <f t="shared" si="9"/>
        <v>0</v>
      </c>
      <c r="S16" s="11">
        <f t="shared" si="10"/>
        <v>18700</v>
      </c>
      <c r="T16" s="2"/>
      <c r="U16" s="36"/>
      <c r="V16" s="36"/>
      <c r="W16" s="36"/>
      <c r="X16" s="36"/>
    </row>
    <row r="17" spans="1:24" x14ac:dyDescent="0.2">
      <c r="A17" s="10" t="s">
        <v>38</v>
      </c>
      <c r="B17" s="11"/>
      <c r="C17" s="11"/>
      <c r="D17" s="11"/>
      <c r="E17" s="11"/>
      <c r="F17" s="11"/>
      <c r="G17" s="11"/>
      <c r="H17" s="11"/>
      <c r="I17" s="26"/>
      <c r="J17" s="11">
        <v>4089</v>
      </c>
      <c r="K17" s="11"/>
      <c r="L17" s="11">
        <f t="shared" si="5"/>
        <v>4089</v>
      </c>
      <c r="M17" s="11">
        <f t="shared" si="6"/>
        <v>0</v>
      </c>
      <c r="N17" s="11">
        <f t="shared" si="7"/>
        <v>4089</v>
      </c>
      <c r="O17" s="11"/>
      <c r="P17" s="11"/>
      <c r="Q17" s="11">
        <f t="shared" ref="Q17:Q18" si="11">+L17+O17</f>
        <v>4089</v>
      </c>
      <c r="R17" s="11">
        <f t="shared" ref="R17:R18" si="12">+M17+P17</f>
        <v>0</v>
      </c>
      <c r="S17" s="11">
        <f t="shared" ref="S17:S18" si="13">SUM(Q17:R17)</f>
        <v>4089</v>
      </c>
      <c r="T17" s="2"/>
      <c r="U17" s="36"/>
      <c r="V17" s="36"/>
      <c r="W17" s="36"/>
      <c r="X17" s="36"/>
    </row>
    <row r="18" spans="1:24" x14ac:dyDescent="0.2">
      <c r="A18" s="35" t="s">
        <v>44</v>
      </c>
      <c r="B18" s="11"/>
      <c r="C18" s="11"/>
      <c r="D18" s="11"/>
      <c r="E18" s="11"/>
      <c r="F18" s="11"/>
      <c r="G18" s="11"/>
      <c r="H18" s="11"/>
      <c r="I18" s="26"/>
      <c r="J18" s="11"/>
      <c r="K18" s="11"/>
      <c r="L18" s="11"/>
      <c r="M18" s="11"/>
      <c r="N18" s="11"/>
      <c r="O18" s="11">
        <v>90000</v>
      </c>
      <c r="P18" s="11"/>
      <c r="Q18" s="11">
        <f t="shared" si="11"/>
        <v>90000</v>
      </c>
      <c r="R18" s="11">
        <f t="shared" si="12"/>
        <v>0</v>
      </c>
      <c r="S18" s="11">
        <f t="shared" si="13"/>
        <v>90000</v>
      </c>
      <c r="T18" s="1">
        <f>SUM(S11:S18)</f>
        <v>2198847</v>
      </c>
      <c r="U18" s="39"/>
      <c r="V18" s="36"/>
      <c r="W18" s="36"/>
      <c r="X18" s="36"/>
    </row>
    <row r="19" spans="1:24" ht="12.75" customHeight="1" x14ac:dyDescent="0.2">
      <c r="A19" s="10" t="s">
        <v>28</v>
      </c>
      <c r="B19" s="11"/>
      <c r="C19" s="11">
        <v>2222</v>
      </c>
      <c r="D19" s="11">
        <f t="shared" si="1"/>
        <v>2222</v>
      </c>
      <c r="E19" s="11"/>
      <c r="F19" s="11"/>
      <c r="G19" s="11">
        <f t="shared" si="2"/>
        <v>0</v>
      </c>
      <c r="H19" s="11">
        <f t="shared" si="3"/>
        <v>2222</v>
      </c>
      <c r="I19" s="26">
        <f t="shared" si="4"/>
        <v>2222</v>
      </c>
      <c r="J19" s="11"/>
      <c r="K19" s="11">
        <v>344</v>
      </c>
      <c r="L19" s="11">
        <f t="shared" si="5"/>
        <v>0</v>
      </c>
      <c r="M19" s="11">
        <f t="shared" si="6"/>
        <v>2566</v>
      </c>
      <c r="N19" s="11">
        <f t="shared" si="7"/>
        <v>2566</v>
      </c>
      <c r="O19" s="11">
        <v>344</v>
      </c>
      <c r="P19" s="11">
        <v>-344</v>
      </c>
      <c r="Q19" s="11">
        <f t="shared" si="8"/>
        <v>344</v>
      </c>
      <c r="R19" s="11">
        <f t="shared" si="9"/>
        <v>2222</v>
      </c>
      <c r="S19" s="11">
        <f t="shared" si="10"/>
        <v>2566</v>
      </c>
      <c r="U19" s="39"/>
      <c r="V19" s="36"/>
      <c r="W19" s="36"/>
      <c r="X19" s="36"/>
    </row>
    <row r="20" spans="1:24" x14ac:dyDescent="0.2">
      <c r="A20" s="10" t="s">
        <v>16</v>
      </c>
      <c r="B20" s="11"/>
      <c r="C20" s="11">
        <v>5942</v>
      </c>
      <c r="D20" s="11">
        <f t="shared" si="1"/>
        <v>5942</v>
      </c>
      <c r="E20" s="11"/>
      <c r="F20" s="11"/>
      <c r="G20" s="11">
        <f t="shared" si="2"/>
        <v>0</v>
      </c>
      <c r="H20" s="11">
        <f t="shared" si="3"/>
        <v>5942</v>
      </c>
      <c r="I20" s="26">
        <f t="shared" si="4"/>
        <v>5942</v>
      </c>
      <c r="J20" s="11"/>
      <c r="K20" s="11"/>
      <c r="L20" s="11">
        <f t="shared" si="5"/>
        <v>0</v>
      </c>
      <c r="M20" s="11">
        <f t="shared" si="6"/>
        <v>5942</v>
      </c>
      <c r="N20" s="11">
        <f t="shared" si="7"/>
        <v>5942</v>
      </c>
      <c r="O20" s="11"/>
      <c r="P20" s="11"/>
      <c r="Q20" s="11">
        <f t="shared" si="8"/>
        <v>0</v>
      </c>
      <c r="R20" s="11">
        <f t="shared" si="9"/>
        <v>5942</v>
      </c>
      <c r="S20" s="11">
        <f t="shared" si="10"/>
        <v>5942</v>
      </c>
      <c r="U20" s="39"/>
      <c r="V20" s="36"/>
      <c r="W20" s="36"/>
      <c r="X20" s="36"/>
    </row>
    <row r="21" spans="1:24" x14ac:dyDescent="0.2">
      <c r="A21" s="10" t="s">
        <v>37</v>
      </c>
      <c r="B21" s="11"/>
      <c r="C21" s="11"/>
      <c r="D21" s="11"/>
      <c r="E21" s="11"/>
      <c r="F21" s="11"/>
      <c r="G21" s="11"/>
      <c r="H21" s="11"/>
      <c r="I21" s="26"/>
      <c r="J21" s="11">
        <v>3559</v>
      </c>
      <c r="K21" s="11"/>
      <c r="L21" s="11">
        <f t="shared" ref="L21" si="14">+G21+J21</f>
        <v>3559</v>
      </c>
      <c r="M21" s="11">
        <f t="shared" ref="M21" si="15">+H21+K21</f>
        <v>0</v>
      </c>
      <c r="N21" s="11">
        <f t="shared" ref="N21" si="16">SUM(L21:M21)</f>
        <v>3559</v>
      </c>
      <c r="O21" s="11"/>
      <c r="P21" s="11"/>
      <c r="Q21" s="11">
        <f t="shared" si="8"/>
        <v>3559</v>
      </c>
      <c r="R21" s="11">
        <f t="shared" si="9"/>
        <v>0</v>
      </c>
      <c r="S21" s="11">
        <f t="shared" si="10"/>
        <v>3559</v>
      </c>
      <c r="U21" s="39"/>
      <c r="V21" s="36"/>
      <c r="W21" s="36"/>
      <c r="X21" s="36"/>
    </row>
    <row r="22" spans="1:24" x14ac:dyDescent="0.2">
      <c r="A22" s="34" t="s">
        <v>42</v>
      </c>
      <c r="B22" s="11"/>
      <c r="C22" s="11"/>
      <c r="D22" s="11"/>
      <c r="E22" s="11"/>
      <c r="F22" s="11"/>
      <c r="G22" s="11"/>
      <c r="H22" s="11"/>
      <c r="I22" s="26"/>
      <c r="J22" s="11"/>
      <c r="K22" s="11"/>
      <c r="L22" s="11"/>
      <c r="M22" s="11"/>
      <c r="N22" s="11"/>
      <c r="O22" s="11"/>
      <c r="P22" s="11">
        <v>60</v>
      </c>
      <c r="Q22" s="11">
        <f t="shared" ref="Q22" si="17">+L22+O22</f>
        <v>0</v>
      </c>
      <c r="R22" s="11">
        <f t="shared" ref="R22" si="18">+M22+P22</f>
        <v>60</v>
      </c>
      <c r="S22" s="11">
        <f t="shared" ref="S22" si="19">SUM(Q22:R22)</f>
        <v>60</v>
      </c>
      <c r="U22" s="39"/>
      <c r="V22" s="36"/>
      <c r="W22" s="36"/>
      <c r="X22" s="36"/>
    </row>
    <row r="23" spans="1:24" x14ac:dyDescent="0.2">
      <c r="A23" s="34" t="s">
        <v>43</v>
      </c>
      <c r="B23" s="11"/>
      <c r="C23" s="11"/>
      <c r="D23" s="11"/>
      <c r="E23" s="11"/>
      <c r="F23" s="11"/>
      <c r="G23" s="11"/>
      <c r="H23" s="11"/>
      <c r="I23" s="26"/>
      <c r="J23" s="11"/>
      <c r="K23" s="11"/>
      <c r="L23" s="11"/>
      <c r="M23" s="11"/>
      <c r="N23" s="11"/>
      <c r="O23" s="11">
        <v>15418</v>
      </c>
      <c r="P23" s="11"/>
      <c r="Q23" s="11">
        <f t="shared" ref="Q23" si="20">+L23+O23</f>
        <v>15418</v>
      </c>
      <c r="R23" s="11">
        <f t="shared" ref="R23" si="21">+M23+P23</f>
        <v>0</v>
      </c>
      <c r="S23" s="11">
        <f t="shared" ref="S23" si="22">SUM(Q23:R23)</f>
        <v>15418</v>
      </c>
      <c r="T23" s="1">
        <f>SUM(S19:S23)</f>
        <v>27545</v>
      </c>
      <c r="U23" s="39"/>
      <c r="V23" s="36"/>
      <c r="W23" s="36"/>
      <c r="X23" s="36"/>
    </row>
    <row r="24" spans="1:24" x14ac:dyDescent="0.2">
      <c r="A24" s="35"/>
      <c r="B24" s="11"/>
      <c r="C24" s="11"/>
      <c r="D24" s="11"/>
      <c r="E24" s="11"/>
      <c r="F24" s="11"/>
      <c r="G24" s="11"/>
      <c r="H24" s="11"/>
      <c r="I24" s="26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">
        <f>+T18+T23</f>
        <v>2226392</v>
      </c>
      <c r="U24" s="39"/>
      <c r="V24" s="36"/>
      <c r="W24" s="36"/>
      <c r="X24" s="36"/>
    </row>
    <row r="25" spans="1:24" s="2" customFormat="1" x14ac:dyDescent="0.2">
      <c r="A25" s="12" t="s">
        <v>7</v>
      </c>
      <c r="B25" s="13">
        <f t="shared" ref="B25:S25" si="23">SUM(B26:B26)</f>
        <v>0</v>
      </c>
      <c r="C25" s="13">
        <f t="shared" si="23"/>
        <v>0</v>
      </c>
      <c r="D25" s="13">
        <f>SUM(D26:D26)</f>
        <v>0</v>
      </c>
      <c r="E25" s="13">
        <f t="shared" si="23"/>
        <v>0</v>
      </c>
      <c r="F25" s="13">
        <f t="shared" si="23"/>
        <v>0</v>
      </c>
      <c r="G25" s="13">
        <f t="shared" si="23"/>
        <v>0</v>
      </c>
      <c r="H25" s="13">
        <f t="shared" si="23"/>
        <v>0</v>
      </c>
      <c r="I25" s="13">
        <f t="shared" si="23"/>
        <v>0</v>
      </c>
      <c r="J25" s="13">
        <f t="shared" si="23"/>
        <v>0</v>
      </c>
      <c r="K25" s="13">
        <f t="shared" si="23"/>
        <v>0</v>
      </c>
      <c r="L25" s="13">
        <f t="shared" si="23"/>
        <v>0</v>
      </c>
      <c r="M25" s="13">
        <f t="shared" si="23"/>
        <v>0</v>
      </c>
      <c r="N25" s="13">
        <f t="shared" si="23"/>
        <v>0</v>
      </c>
      <c r="O25" s="13">
        <f t="shared" si="23"/>
        <v>0</v>
      </c>
      <c r="P25" s="13">
        <f t="shared" si="23"/>
        <v>0</v>
      </c>
      <c r="Q25" s="13">
        <f t="shared" si="23"/>
        <v>0</v>
      </c>
      <c r="R25" s="13">
        <f t="shared" si="23"/>
        <v>0</v>
      </c>
      <c r="S25" s="13">
        <f t="shared" si="23"/>
        <v>0</v>
      </c>
      <c r="U25" s="40"/>
      <c r="V25" s="37"/>
      <c r="W25" s="37"/>
      <c r="X25" s="37"/>
    </row>
    <row r="26" spans="1:24" x14ac:dyDescent="0.2">
      <c r="A26" s="10"/>
      <c r="B26" s="10"/>
      <c r="C26" s="10"/>
      <c r="D26" s="11"/>
      <c r="E26" s="10"/>
      <c r="F26" s="10"/>
      <c r="G26" s="10"/>
      <c r="H26" s="10"/>
      <c r="I26" s="26"/>
      <c r="J26" s="31"/>
      <c r="K26" s="31"/>
      <c r="L26" s="31"/>
      <c r="M26" s="31"/>
      <c r="N26" s="31"/>
      <c r="O26" s="31"/>
      <c r="P26" s="31"/>
      <c r="Q26" s="31"/>
      <c r="R26" s="31"/>
      <c r="S26" s="31"/>
      <c r="U26" s="36"/>
      <c r="V26" s="36"/>
      <c r="W26" s="36"/>
      <c r="X26" s="36"/>
    </row>
    <row r="27" spans="1:24" s="3" customFormat="1" x14ac:dyDescent="0.2">
      <c r="A27" s="14" t="s">
        <v>8</v>
      </c>
      <c r="B27" s="15">
        <f t="shared" ref="B27:S27" si="24">SUM(B10,B25)</f>
        <v>1707574</v>
      </c>
      <c r="C27" s="15">
        <f t="shared" si="24"/>
        <v>8164</v>
      </c>
      <c r="D27" s="15">
        <f t="shared" si="24"/>
        <v>1715738</v>
      </c>
      <c r="E27" s="15">
        <f t="shared" si="24"/>
        <v>326052</v>
      </c>
      <c r="F27" s="15">
        <f t="shared" si="24"/>
        <v>0</v>
      </c>
      <c r="G27" s="15">
        <f t="shared" si="24"/>
        <v>2033626</v>
      </c>
      <c r="H27" s="15">
        <f t="shared" si="24"/>
        <v>8164</v>
      </c>
      <c r="I27" s="15">
        <f t="shared" si="24"/>
        <v>2041790</v>
      </c>
      <c r="J27" s="15">
        <f t="shared" si="24"/>
        <v>41411</v>
      </c>
      <c r="K27" s="15">
        <f t="shared" si="24"/>
        <v>344</v>
      </c>
      <c r="L27" s="15">
        <f t="shared" si="24"/>
        <v>2075037</v>
      </c>
      <c r="M27" s="15">
        <f t="shared" si="24"/>
        <v>8508</v>
      </c>
      <c r="N27" s="15">
        <f t="shared" si="24"/>
        <v>2083545</v>
      </c>
      <c r="O27" s="15">
        <f t="shared" si="24"/>
        <v>143131</v>
      </c>
      <c r="P27" s="15">
        <f t="shared" si="24"/>
        <v>-284</v>
      </c>
      <c r="Q27" s="15">
        <f t="shared" si="24"/>
        <v>2218168</v>
      </c>
      <c r="R27" s="15">
        <f t="shared" si="24"/>
        <v>8224</v>
      </c>
      <c r="S27" s="15">
        <f t="shared" si="24"/>
        <v>2226392</v>
      </c>
      <c r="U27" s="38"/>
      <c r="V27" s="38"/>
      <c r="W27" s="38"/>
      <c r="X27" s="38"/>
    </row>
    <row r="28" spans="1:24" x14ac:dyDescent="0.2">
      <c r="A28" s="10"/>
      <c r="B28" s="10"/>
      <c r="C28" s="10"/>
      <c r="D28" s="11"/>
      <c r="E28" s="10"/>
      <c r="F28" s="10"/>
      <c r="G28" s="10"/>
      <c r="H28" s="10"/>
      <c r="I28" s="26"/>
      <c r="J28" s="31"/>
      <c r="K28" s="31"/>
      <c r="L28" s="31"/>
      <c r="M28" s="31"/>
      <c r="N28" s="31"/>
      <c r="O28" s="31"/>
      <c r="P28" s="31"/>
      <c r="Q28" s="31"/>
      <c r="R28" s="31"/>
      <c r="S28" s="31"/>
      <c r="U28" s="36"/>
      <c r="V28" s="36"/>
      <c r="W28" s="36"/>
      <c r="X28" s="36"/>
    </row>
    <row r="29" spans="1:24" ht="25.5" x14ac:dyDescent="0.2">
      <c r="A29" s="12" t="s">
        <v>30</v>
      </c>
      <c r="B29" s="13">
        <f t="shared" ref="B29:S29" si="25">SUM(B30:B30)</f>
        <v>0</v>
      </c>
      <c r="C29" s="13">
        <f t="shared" si="25"/>
        <v>0</v>
      </c>
      <c r="D29" s="13">
        <f>SUM(D30:D30)</f>
        <v>0</v>
      </c>
      <c r="E29" s="13">
        <f t="shared" si="25"/>
        <v>0</v>
      </c>
      <c r="F29" s="13">
        <f t="shared" si="25"/>
        <v>0</v>
      </c>
      <c r="G29" s="13">
        <f t="shared" si="25"/>
        <v>0</v>
      </c>
      <c r="H29" s="13">
        <f t="shared" si="25"/>
        <v>0</v>
      </c>
      <c r="I29" s="13">
        <f t="shared" si="25"/>
        <v>0</v>
      </c>
      <c r="J29" s="13">
        <f t="shared" si="25"/>
        <v>0</v>
      </c>
      <c r="K29" s="13">
        <f t="shared" si="25"/>
        <v>0</v>
      </c>
      <c r="L29" s="13">
        <f t="shared" si="25"/>
        <v>0</v>
      </c>
      <c r="M29" s="13">
        <f t="shared" si="25"/>
        <v>0</v>
      </c>
      <c r="N29" s="13">
        <f t="shared" si="25"/>
        <v>0</v>
      </c>
      <c r="O29" s="13">
        <f t="shared" si="25"/>
        <v>0</v>
      </c>
      <c r="P29" s="13">
        <f t="shared" si="25"/>
        <v>0</v>
      </c>
      <c r="Q29" s="13">
        <f t="shared" si="25"/>
        <v>0</v>
      </c>
      <c r="R29" s="13">
        <f t="shared" si="25"/>
        <v>0</v>
      </c>
      <c r="S29" s="13">
        <f t="shared" si="25"/>
        <v>0</v>
      </c>
      <c r="U29" s="36"/>
      <c r="V29" s="36"/>
      <c r="W29" s="36"/>
      <c r="X29" s="36"/>
    </row>
    <row r="30" spans="1:24" x14ac:dyDescent="0.2">
      <c r="A30" s="10"/>
      <c r="B30" s="10"/>
      <c r="C30" s="10"/>
      <c r="D30" s="11"/>
      <c r="E30" s="10"/>
      <c r="F30" s="10"/>
      <c r="G30" s="10"/>
      <c r="H30" s="10"/>
      <c r="I30" s="26"/>
      <c r="J30" s="31"/>
      <c r="K30" s="31"/>
      <c r="L30" s="31"/>
      <c r="M30" s="31"/>
      <c r="N30" s="31"/>
      <c r="O30" s="31"/>
      <c r="P30" s="31"/>
      <c r="Q30" s="31"/>
      <c r="R30" s="31"/>
      <c r="S30" s="31"/>
      <c r="U30" s="36"/>
      <c r="V30" s="36"/>
      <c r="W30" s="36"/>
      <c r="X30" s="36"/>
    </row>
    <row r="31" spans="1:24" s="2" customFormat="1" ht="25.5" x14ac:dyDescent="0.2">
      <c r="A31" s="12" t="s">
        <v>1</v>
      </c>
      <c r="B31" s="13">
        <f t="shared" ref="B31" si="26">SUM(B32:B33)</f>
        <v>50000</v>
      </c>
      <c r="C31" s="13">
        <f t="shared" ref="C31" si="27">SUM(C32:C33)</f>
        <v>0</v>
      </c>
      <c r="D31" s="13">
        <f t="shared" ref="D31" si="28">SUM(D32:D33)</f>
        <v>50000</v>
      </c>
      <c r="E31" s="13">
        <f t="shared" ref="E31:N31" si="29">SUM(E32:E33)</f>
        <v>0</v>
      </c>
      <c r="F31" s="13">
        <f t="shared" si="29"/>
        <v>0</v>
      </c>
      <c r="G31" s="13">
        <f t="shared" si="29"/>
        <v>50000</v>
      </c>
      <c r="H31" s="13">
        <f t="shared" si="29"/>
        <v>0</v>
      </c>
      <c r="I31" s="13">
        <f t="shared" si="29"/>
        <v>50000</v>
      </c>
      <c r="J31" s="13">
        <f t="shared" si="29"/>
        <v>0</v>
      </c>
      <c r="K31" s="13">
        <f t="shared" si="29"/>
        <v>0</v>
      </c>
      <c r="L31" s="13">
        <f t="shared" si="29"/>
        <v>50000</v>
      </c>
      <c r="M31" s="13">
        <f t="shared" si="29"/>
        <v>0</v>
      </c>
      <c r="N31" s="13">
        <f t="shared" si="29"/>
        <v>50000</v>
      </c>
      <c r="O31" s="13">
        <f t="shared" ref="O31:R31" si="30">SUM(O32:O34)</f>
        <v>20358</v>
      </c>
      <c r="P31" s="13">
        <f t="shared" si="30"/>
        <v>0</v>
      </c>
      <c r="Q31" s="13">
        <f t="shared" si="30"/>
        <v>70358</v>
      </c>
      <c r="R31" s="13">
        <f t="shared" si="30"/>
        <v>0</v>
      </c>
      <c r="S31" s="13">
        <f>SUM(S32:S34)</f>
        <v>70358</v>
      </c>
      <c r="U31" s="37"/>
      <c r="V31" s="37"/>
      <c r="W31" s="37"/>
      <c r="X31" s="37"/>
    </row>
    <row r="32" spans="1:24" s="2" customFormat="1" x14ac:dyDescent="0.2">
      <c r="A32" s="10" t="s">
        <v>31</v>
      </c>
      <c r="B32" s="11">
        <v>50000</v>
      </c>
      <c r="C32" s="11"/>
      <c r="D32" s="11">
        <f>SUM(B32:C32)</f>
        <v>50000</v>
      </c>
      <c r="E32" s="11"/>
      <c r="F32" s="11"/>
      <c r="G32" s="11">
        <f t="shared" ref="G32" si="31">+B32+E32</f>
        <v>50000</v>
      </c>
      <c r="H32" s="11">
        <f t="shared" ref="H32" si="32">+C32+F32</f>
        <v>0</v>
      </c>
      <c r="I32" s="26">
        <f t="shared" ref="I32" si="33">+G32+H32</f>
        <v>50000</v>
      </c>
      <c r="J32" s="32"/>
      <c r="K32" s="32"/>
      <c r="L32" s="11">
        <f t="shared" ref="L32" si="34">+G32+J32</f>
        <v>50000</v>
      </c>
      <c r="M32" s="11">
        <f t="shared" ref="M32" si="35">+H32+K32</f>
        <v>0</v>
      </c>
      <c r="N32" s="11">
        <f t="shared" ref="N32" si="36">SUM(L32:M32)</f>
        <v>50000</v>
      </c>
      <c r="O32" s="32"/>
      <c r="P32" s="32"/>
      <c r="Q32" s="11">
        <f t="shared" ref="Q32" si="37">+L32+O32</f>
        <v>50000</v>
      </c>
      <c r="R32" s="11">
        <f t="shared" ref="R32" si="38">+M32+P32</f>
        <v>0</v>
      </c>
      <c r="S32" s="11">
        <f t="shared" ref="S32" si="39">SUM(Q32:R32)</f>
        <v>50000</v>
      </c>
      <c r="U32" s="37"/>
      <c r="V32" s="37"/>
      <c r="W32" s="37"/>
      <c r="X32" s="37"/>
    </row>
    <row r="33" spans="1:24" x14ac:dyDescent="0.2">
      <c r="A33" s="10" t="s">
        <v>45</v>
      </c>
      <c r="B33" s="10"/>
      <c r="C33" s="10"/>
      <c r="D33" s="11"/>
      <c r="E33" s="10"/>
      <c r="F33" s="10"/>
      <c r="G33" s="10"/>
      <c r="H33" s="10"/>
      <c r="I33" s="26"/>
      <c r="J33" s="31"/>
      <c r="K33" s="31"/>
      <c r="L33" s="31"/>
      <c r="M33" s="31"/>
      <c r="N33" s="31"/>
      <c r="O33" s="11">
        <v>19117</v>
      </c>
      <c r="P33" s="31"/>
      <c r="Q33" s="11">
        <f t="shared" ref="Q33" si="40">+L33+O33</f>
        <v>19117</v>
      </c>
      <c r="R33" s="11">
        <f t="shared" ref="R33" si="41">+M33+P33</f>
        <v>0</v>
      </c>
      <c r="S33" s="11">
        <f t="shared" ref="S33" si="42">SUM(Q33:R33)</f>
        <v>19117</v>
      </c>
      <c r="U33" s="36"/>
      <c r="V33" s="36"/>
      <c r="W33" s="36"/>
      <c r="X33" s="36"/>
    </row>
    <row r="34" spans="1:24" s="2" customFormat="1" x14ac:dyDescent="0.2">
      <c r="A34" s="10" t="s">
        <v>46</v>
      </c>
      <c r="B34" s="13"/>
      <c r="C34" s="13"/>
      <c r="D34" s="13"/>
      <c r="E34" s="13"/>
      <c r="F34" s="13"/>
      <c r="G34" s="13"/>
      <c r="H34" s="13"/>
      <c r="I34" s="27"/>
      <c r="J34" s="32"/>
      <c r="K34" s="32"/>
      <c r="L34" s="13"/>
      <c r="M34" s="13"/>
      <c r="N34" s="13"/>
      <c r="O34" s="11">
        <f>1241</f>
        <v>1241</v>
      </c>
      <c r="P34" s="31"/>
      <c r="Q34" s="11">
        <f>+L34+O34</f>
        <v>1241</v>
      </c>
      <c r="R34" s="11">
        <f t="shared" ref="R34" si="43">+M34+P34</f>
        <v>0</v>
      </c>
      <c r="S34" s="11">
        <f t="shared" ref="S34" si="44">SUM(Q34:R34)</f>
        <v>1241</v>
      </c>
      <c r="U34" s="37"/>
      <c r="V34" s="37"/>
      <c r="W34" s="37"/>
      <c r="X34" s="37"/>
    </row>
    <row r="35" spans="1:24" x14ac:dyDescent="0.2">
      <c r="A35" s="10"/>
      <c r="B35" s="10"/>
      <c r="C35" s="10"/>
      <c r="D35" s="11"/>
      <c r="E35" s="10"/>
      <c r="F35" s="10"/>
      <c r="G35" s="10"/>
      <c r="H35" s="10"/>
      <c r="I35" s="26"/>
      <c r="J35" s="31"/>
      <c r="K35" s="31"/>
      <c r="L35" s="31"/>
      <c r="M35" s="31"/>
      <c r="N35" s="31"/>
      <c r="O35" s="31"/>
      <c r="P35" s="31"/>
      <c r="Q35" s="31"/>
      <c r="R35" s="31"/>
      <c r="S35" s="31"/>
      <c r="U35" s="36"/>
      <c r="V35" s="36"/>
      <c r="W35" s="36"/>
      <c r="X35" s="36"/>
    </row>
    <row r="36" spans="1:24" s="3" customFormat="1" x14ac:dyDescent="0.2">
      <c r="A36" s="14" t="s">
        <v>11</v>
      </c>
      <c r="B36" s="15">
        <f t="shared" ref="B36:R36" si="45">SUM(B31,B29)</f>
        <v>50000</v>
      </c>
      <c r="C36" s="15">
        <f t="shared" si="45"/>
        <v>0</v>
      </c>
      <c r="D36" s="15">
        <f t="shared" si="45"/>
        <v>50000</v>
      </c>
      <c r="E36" s="15">
        <f t="shared" si="45"/>
        <v>0</v>
      </c>
      <c r="F36" s="15">
        <f t="shared" si="45"/>
        <v>0</v>
      </c>
      <c r="G36" s="15">
        <f t="shared" si="45"/>
        <v>50000</v>
      </c>
      <c r="H36" s="15">
        <f t="shared" si="45"/>
        <v>0</v>
      </c>
      <c r="I36" s="15">
        <f t="shared" si="45"/>
        <v>50000</v>
      </c>
      <c r="J36" s="15">
        <f t="shared" si="45"/>
        <v>0</v>
      </c>
      <c r="K36" s="15">
        <f t="shared" si="45"/>
        <v>0</v>
      </c>
      <c r="L36" s="15">
        <f t="shared" si="45"/>
        <v>50000</v>
      </c>
      <c r="M36" s="15">
        <f t="shared" si="45"/>
        <v>0</v>
      </c>
      <c r="N36" s="15">
        <f t="shared" si="45"/>
        <v>50000</v>
      </c>
      <c r="O36" s="15">
        <f t="shared" si="45"/>
        <v>20358</v>
      </c>
      <c r="P36" s="15">
        <f t="shared" si="45"/>
        <v>0</v>
      </c>
      <c r="Q36" s="15">
        <f t="shared" si="45"/>
        <v>70358</v>
      </c>
      <c r="R36" s="15">
        <f t="shared" si="45"/>
        <v>0</v>
      </c>
      <c r="S36" s="15">
        <f>SUM(S31,S29)</f>
        <v>70358</v>
      </c>
      <c r="U36" s="38"/>
      <c r="V36" s="38"/>
      <c r="W36" s="38"/>
      <c r="X36" s="38"/>
    </row>
    <row r="37" spans="1:24" x14ac:dyDescent="0.2">
      <c r="A37" s="10"/>
      <c r="B37" s="10"/>
      <c r="C37" s="10"/>
      <c r="D37" s="11"/>
      <c r="E37" s="10"/>
      <c r="F37" s="10"/>
      <c r="G37" s="10"/>
      <c r="H37" s="10"/>
      <c r="I37" s="26"/>
      <c r="J37" s="31"/>
      <c r="K37" s="31"/>
      <c r="L37" s="31"/>
      <c r="M37" s="31"/>
      <c r="N37" s="31"/>
      <c r="O37" s="31"/>
      <c r="P37" s="31"/>
      <c r="Q37" s="31"/>
      <c r="R37" s="31"/>
      <c r="S37" s="31"/>
      <c r="U37" s="36"/>
      <c r="V37" s="36"/>
      <c r="W37" s="36"/>
      <c r="X37" s="36"/>
    </row>
    <row r="38" spans="1:24" x14ac:dyDescent="0.2">
      <c r="A38" s="10"/>
      <c r="B38" s="10"/>
      <c r="C38" s="10"/>
      <c r="D38" s="11"/>
      <c r="E38" s="10"/>
      <c r="F38" s="10"/>
      <c r="G38" s="10"/>
      <c r="H38" s="10"/>
      <c r="I38" s="26"/>
      <c r="J38" s="31"/>
      <c r="K38" s="31"/>
      <c r="L38" s="31"/>
      <c r="M38" s="31"/>
      <c r="N38" s="31"/>
      <c r="O38" s="31"/>
      <c r="P38" s="31"/>
      <c r="Q38" s="31"/>
      <c r="R38" s="31"/>
      <c r="S38" s="31"/>
      <c r="U38" s="36"/>
      <c r="V38" s="36"/>
      <c r="W38" s="36"/>
      <c r="X38" s="36"/>
    </row>
    <row r="39" spans="1:24" s="2" customFormat="1" x14ac:dyDescent="0.2">
      <c r="A39" s="12" t="s">
        <v>5</v>
      </c>
      <c r="B39" s="13">
        <f t="shared" ref="B39:R39" si="46">SUM(B40:B41)</f>
        <v>1000</v>
      </c>
      <c r="C39" s="13">
        <f t="shared" si="46"/>
        <v>0</v>
      </c>
      <c r="D39" s="13">
        <f t="shared" si="46"/>
        <v>1000</v>
      </c>
      <c r="E39" s="13">
        <f t="shared" si="46"/>
        <v>0</v>
      </c>
      <c r="F39" s="13">
        <f t="shared" si="46"/>
        <v>0</v>
      </c>
      <c r="G39" s="13">
        <f t="shared" si="46"/>
        <v>1000</v>
      </c>
      <c r="H39" s="13">
        <f t="shared" si="46"/>
        <v>0</v>
      </c>
      <c r="I39" s="13">
        <f t="shared" si="46"/>
        <v>1000</v>
      </c>
      <c r="J39" s="13">
        <f t="shared" si="46"/>
        <v>0</v>
      </c>
      <c r="K39" s="13">
        <f t="shared" si="46"/>
        <v>0</v>
      </c>
      <c r="L39" s="13">
        <f t="shared" si="46"/>
        <v>1000</v>
      </c>
      <c r="M39" s="13">
        <f t="shared" si="46"/>
        <v>0</v>
      </c>
      <c r="N39" s="13">
        <f t="shared" si="46"/>
        <v>1000</v>
      </c>
      <c r="O39" s="13">
        <f t="shared" si="46"/>
        <v>311239</v>
      </c>
      <c r="P39" s="13">
        <f t="shared" si="46"/>
        <v>0</v>
      </c>
      <c r="Q39" s="13">
        <f t="shared" si="46"/>
        <v>312239</v>
      </c>
      <c r="R39" s="13">
        <f t="shared" si="46"/>
        <v>0</v>
      </c>
      <c r="S39" s="13">
        <f>SUM(S40:S41)</f>
        <v>312239</v>
      </c>
      <c r="U39" s="37"/>
      <c r="V39" s="37"/>
      <c r="W39" s="37"/>
      <c r="X39" s="37"/>
    </row>
    <row r="40" spans="1:24" s="2" customFormat="1" x14ac:dyDescent="0.2">
      <c r="A40" s="11" t="s">
        <v>22</v>
      </c>
      <c r="B40" s="11">
        <v>1000</v>
      </c>
      <c r="C40" s="11"/>
      <c r="D40" s="16">
        <f>SUM(B40:C40)</f>
        <v>1000</v>
      </c>
      <c r="E40" s="11"/>
      <c r="F40" s="11"/>
      <c r="G40" s="11">
        <f t="shared" ref="G40" si="47">+B40+E40</f>
        <v>1000</v>
      </c>
      <c r="H40" s="11">
        <f t="shared" ref="H40" si="48">+C40+F40</f>
        <v>0</v>
      </c>
      <c r="I40" s="26">
        <f t="shared" ref="I40" si="49">+G40+H40</f>
        <v>1000</v>
      </c>
      <c r="J40" s="32"/>
      <c r="K40" s="32"/>
      <c r="L40" s="11">
        <f t="shared" ref="L40" si="50">+G40+J40</f>
        <v>1000</v>
      </c>
      <c r="M40" s="11">
        <f t="shared" ref="M40" si="51">+H40+K40</f>
        <v>0</v>
      </c>
      <c r="N40" s="11">
        <f t="shared" ref="N40" si="52">SUM(L40:M40)</f>
        <v>1000</v>
      </c>
      <c r="O40" s="32"/>
      <c r="P40" s="32"/>
      <c r="Q40" s="11">
        <f t="shared" ref="Q40" si="53">+L40+O40</f>
        <v>1000</v>
      </c>
      <c r="R40" s="11">
        <f t="shared" ref="R40" si="54">+M40+P40</f>
        <v>0</v>
      </c>
      <c r="S40" s="11">
        <f t="shared" ref="S40" si="55">SUM(Q40:R40)</f>
        <v>1000</v>
      </c>
      <c r="U40" s="37"/>
      <c r="V40" s="37"/>
      <c r="W40" s="37"/>
      <c r="X40" s="37"/>
    </row>
    <row r="41" spans="1:24" x14ac:dyDescent="0.2">
      <c r="A41" s="34" t="s">
        <v>41</v>
      </c>
      <c r="B41" s="10"/>
      <c r="C41" s="10"/>
      <c r="D41" s="11"/>
      <c r="E41" s="10"/>
      <c r="F41" s="10"/>
      <c r="G41" s="10"/>
      <c r="H41" s="10"/>
      <c r="I41" s="26"/>
      <c r="J41" s="31"/>
      <c r="K41" s="31"/>
      <c r="L41" s="31"/>
      <c r="M41" s="31"/>
      <c r="N41" s="31"/>
      <c r="O41" s="11">
        <v>311239</v>
      </c>
      <c r="P41" s="31"/>
      <c r="Q41" s="11">
        <f t="shared" ref="Q41" si="56">+L41+O41</f>
        <v>311239</v>
      </c>
      <c r="R41" s="11">
        <f t="shared" ref="R41" si="57">+M41+P41</f>
        <v>0</v>
      </c>
      <c r="S41" s="11">
        <f t="shared" ref="S41" si="58">SUM(Q41:R41)</f>
        <v>311239</v>
      </c>
      <c r="U41" s="36"/>
      <c r="V41" s="36"/>
      <c r="W41" s="36"/>
      <c r="X41" s="36"/>
    </row>
    <row r="42" spans="1:24" x14ac:dyDescent="0.2">
      <c r="A42" s="34"/>
      <c r="B42" s="10"/>
      <c r="C42" s="10"/>
      <c r="D42" s="11"/>
      <c r="E42" s="10"/>
      <c r="F42" s="10"/>
      <c r="G42" s="10"/>
      <c r="H42" s="10"/>
      <c r="I42" s="26"/>
      <c r="J42" s="31"/>
      <c r="K42" s="31"/>
      <c r="L42" s="31"/>
      <c r="M42" s="31"/>
      <c r="N42" s="31"/>
      <c r="O42" s="11"/>
      <c r="P42" s="31"/>
      <c r="Q42" s="11"/>
      <c r="R42" s="11"/>
      <c r="S42" s="11"/>
      <c r="U42" s="36"/>
      <c r="V42" s="36"/>
      <c r="W42" s="36"/>
      <c r="X42" s="36"/>
    </row>
    <row r="43" spans="1:24" s="2" customFormat="1" ht="12" customHeight="1" x14ac:dyDescent="0.2">
      <c r="A43" s="12" t="s">
        <v>47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27">
        <v>0</v>
      </c>
      <c r="J43" s="32"/>
      <c r="K43" s="32"/>
      <c r="L43" s="13">
        <f t="shared" ref="L43" si="59">+G43+J43</f>
        <v>0</v>
      </c>
      <c r="M43" s="13">
        <f t="shared" ref="M43" si="60">+H43+K43</f>
        <v>0</v>
      </c>
      <c r="N43" s="13">
        <f t="shared" ref="N43" si="61">SUM(L43:M43)</f>
        <v>0</v>
      </c>
      <c r="O43" s="13">
        <f t="shared" ref="O43:R43" si="62">+O44</f>
        <v>0</v>
      </c>
      <c r="P43" s="13">
        <f t="shared" si="62"/>
        <v>0</v>
      </c>
      <c r="Q43" s="13">
        <f t="shared" si="62"/>
        <v>0</v>
      </c>
      <c r="R43" s="13">
        <f t="shared" si="62"/>
        <v>0</v>
      </c>
      <c r="S43" s="13">
        <f>+S44</f>
        <v>0</v>
      </c>
      <c r="U43" s="37"/>
      <c r="V43" s="37"/>
      <c r="W43" s="37"/>
      <c r="X43" s="37"/>
    </row>
    <row r="44" spans="1:24" x14ac:dyDescent="0.2">
      <c r="A44" s="10" t="s">
        <v>48</v>
      </c>
      <c r="B44" s="10"/>
      <c r="C44" s="10"/>
      <c r="D44" s="11"/>
      <c r="E44" s="10"/>
      <c r="F44" s="10"/>
      <c r="G44" s="10"/>
      <c r="H44" s="10"/>
      <c r="I44" s="26"/>
      <c r="J44" s="31"/>
      <c r="K44" s="31"/>
      <c r="L44" s="31"/>
      <c r="M44" s="31"/>
      <c r="N44" s="31"/>
      <c r="O44" s="31"/>
      <c r="P44" s="31"/>
      <c r="Q44" s="11">
        <f t="shared" ref="Q44" si="63">+L44+O44</f>
        <v>0</v>
      </c>
      <c r="R44" s="11">
        <f t="shared" ref="R44" si="64">+M44+P44</f>
        <v>0</v>
      </c>
      <c r="S44" s="11">
        <f t="shared" ref="S44" si="65">SUM(Q44:R44)</f>
        <v>0</v>
      </c>
      <c r="U44" s="36"/>
      <c r="V44" s="36"/>
      <c r="W44" s="36"/>
      <c r="X44" s="36"/>
    </row>
    <row r="45" spans="1:24" x14ac:dyDescent="0.2">
      <c r="A45" s="10"/>
      <c r="B45" s="10"/>
      <c r="C45" s="10"/>
      <c r="D45" s="11"/>
      <c r="E45" s="10"/>
      <c r="F45" s="10"/>
      <c r="G45" s="10"/>
      <c r="H45" s="10"/>
      <c r="I45" s="26"/>
      <c r="J45" s="31"/>
      <c r="K45" s="31"/>
      <c r="L45" s="31"/>
      <c r="M45" s="31"/>
      <c r="N45" s="31"/>
      <c r="O45" s="31"/>
      <c r="P45" s="31"/>
      <c r="Q45" s="11"/>
      <c r="R45" s="11"/>
      <c r="S45" s="11"/>
      <c r="U45" s="36"/>
      <c r="V45" s="36"/>
      <c r="W45" s="36"/>
      <c r="X45" s="36"/>
    </row>
    <row r="46" spans="1:24" s="3" customFormat="1" x14ac:dyDescent="0.2">
      <c r="A46" s="14" t="s">
        <v>9</v>
      </c>
      <c r="B46" s="15">
        <f>SUM(B39,B43)</f>
        <v>1000</v>
      </c>
      <c r="C46" s="15">
        <f t="shared" ref="C46:R46" si="66">SUM(C39,C43)</f>
        <v>0</v>
      </c>
      <c r="D46" s="15">
        <f t="shared" si="66"/>
        <v>1000</v>
      </c>
      <c r="E46" s="15">
        <f t="shared" si="66"/>
        <v>0</v>
      </c>
      <c r="F46" s="15">
        <f t="shared" si="66"/>
        <v>0</v>
      </c>
      <c r="G46" s="15">
        <f t="shared" si="66"/>
        <v>1000</v>
      </c>
      <c r="H46" s="15">
        <f t="shared" si="66"/>
        <v>0</v>
      </c>
      <c r="I46" s="15">
        <f t="shared" si="66"/>
        <v>1000</v>
      </c>
      <c r="J46" s="15">
        <f t="shared" si="66"/>
        <v>0</v>
      </c>
      <c r="K46" s="15">
        <f t="shared" si="66"/>
        <v>0</v>
      </c>
      <c r="L46" s="15">
        <f t="shared" si="66"/>
        <v>1000</v>
      </c>
      <c r="M46" s="15">
        <f t="shared" si="66"/>
        <v>0</v>
      </c>
      <c r="N46" s="15">
        <f t="shared" si="66"/>
        <v>1000</v>
      </c>
      <c r="O46" s="15">
        <f t="shared" si="66"/>
        <v>311239</v>
      </c>
      <c r="P46" s="15">
        <f t="shared" si="66"/>
        <v>0</v>
      </c>
      <c r="Q46" s="15">
        <f t="shared" si="66"/>
        <v>312239</v>
      </c>
      <c r="R46" s="15">
        <f t="shared" si="66"/>
        <v>0</v>
      </c>
      <c r="S46" s="15">
        <f>SUM(S39,S43)</f>
        <v>312239</v>
      </c>
      <c r="U46" s="38"/>
      <c r="V46" s="38"/>
      <c r="W46" s="38"/>
      <c r="X46" s="38"/>
    </row>
    <row r="47" spans="1:24" s="3" customFormat="1" x14ac:dyDescent="0.2">
      <c r="A47" s="14"/>
      <c r="B47" s="14"/>
      <c r="C47" s="14"/>
      <c r="D47" s="15"/>
      <c r="E47" s="14"/>
      <c r="F47" s="14"/>
      <c r="G47" s="14"/>
      <c r="H47" s="14"/>
      <c r="I47" s="28"/>
      <c r="J47" s="33"/>
      <c r="K47" s="33"/>
      <c r="L47" s="33"/>
      <c r="M47" s="33"/>
      <c r="N47" s="33"/>
      <c r="O47" s="33"/>
      <c r="P47" s="33"/>
      <c r="Q47" s="33"/>
      <c r="R47" s="33"/>
      <c r="S47" s="33"/>
      <c r="U47" s="38"/>
      <c r="V47" s="38"/>
      <c r="W47" s="38"/>
      <c r="X47" s="38"/>
    </row>
    <row r="48" spans="1:24" x14ac:dyDescent="0.2">
      <c r="A48" s="10"/>
      <c r="B48" s="10"/>
      <c r="C48" s="10"/>
      <c r="D48" s="11"/>
      <c r="E48" s="10"/>
      <c r="F48" s="10"/>
      <c r="G48" s="10"/>
      <c r="H48" s="10"/>
      <c r="I48" s="26"/>
      <c r="J48" s="31"/>
      <c r="K48" s="31"/>
      <c r="L48" s="31"/>
      <c r="M48" s="31"/>
      <c r="N48" s="31"/>
      <c r="O48" s="31"/>
      <c r="P48" s="31"/>
      <c r="Q48" s="31"/>
      <c r="R48" s="31"/>
      <c r="S48" s="31"/>
      <c r="U48" s="36"/>
      <c r="V48" s="36"/>
      <c r="W48" s="36"/>
      <c r="X48" s="36"/>
    </row>
    <row r="49" spans="1:24" s="2" customFormat="1" ht="25.5" x14ac:dyDescent="0.2">
      <c r="A49" s="12" t="s">
        <v>4</v>
      </c>
      <c r="B49" s="13">
        <f t="shared" ref="B49:H49" si="67">SUM(B50:B50)</f>
        <v>0</v>
      </c>
      <c r="C49" s="13">
        <f t="shared" si="67"/>
        <v>0</v>
      </c>
      <c r="D49" s="13">
        <f>SUM(D50:D50)</f>
        <v>0</v>
      </c>
      <c r="E49" s="13">
        <f t="shared" si="67"/>
        <v>0</v>
      </c>
      <c r="F49" s="13">
        <f t="shared" si="67"/>
        <v>0</v>
      </c>
      <c r="G49" s="13">
        <f t="shared" si="67"/>
        <v>0</v>
      </c>
      <c r="H49" s="13">
        <f t="shared" si="67"/>
        <v>0</v>
      </c>
      <c r="I49" s="27">
        <f>SUM(I50:I50)</f>
        <v>0</v>
      </c>
      <c r="J49" s="32"/>
      <c r="K49" s="32"/>
      <c r="L49" s="13">
        <f t="shared" ref="L49" si="68">+G49+J49</f>
        <v>0</v>
      </c>
      <c r="M49" s="13">
        <f t="shared" ref="M49" si="69">+H49+K49</f>
        <v>0</v>
      </c>
      <c r="N49" s="13">
        <f t="shared" ref="N49" si="70">SUM(L49:M49)</f>
        <v>0</v>
      </c>
      <c r="O49" s="32"/>
      <c r="P49" s="32"/>
      <c r="Q49" s="13">
        <f t="shared" ref="Q49" si="71">+L49+O49</f>
        <v>0</v>
      </c>
      <c r="R49" s="13">
        <f t="shared" ref="R49" si="72">+M49+P49</f>
        <v>0</v>
      </c>
      <c r="S49" s="13">
        <f t="shared" ref="S49" si="73">SUM(Q49:R49)</f>
        <v>0</v>
      </c>
      <c r="U49" s="37"/>
      <c r="V49" s="37"/>
      <c r="W49" s="37"/>
      <c r="X49" s="37"/>
    </row>
    <row r="50" spans="1:24" x14ac:dyDescent="0.2">
      <c r="A50" s="10"/>
      <c r="B50" s="10"/>
      <c r="C50" s="10"/>
      <c r="D50" s="11"/>
      <c r="E50" s="10"/>
      <c r="F50" s="10"/>
      <c r="G50" s="10"/>
      <c r="H50" s="10"/>
      <c r="I50" s="26"/>
      <c r="J50" s="31"/>
      <c r="K50" s="31"/>
      <c r="L50" s="31"/>
      <c r="M50" s="31"/>
      <c r="N50" s="31"/>
      <c r="O50" s="31"/>
      <c r="P50" s="31"/>
      <c r="Q50" s="31"/>
      <c r="R50" s="31"/>
      <c r="S50" s="31"/>
      <c r="U50" s="36"/>
      <c r="V50" s="36"/>
      <c r="W50" s="36"/>
      <c r="X50" s="36"/>
    </row>
    <row r="51" spans="1:24" s="2" customFormat="1" ht="25.5" x14ac:dyDescent="0.2">
      <c r="A51" s="12" t="s">
        <v>2</v>
      </c>
      <c r="B51" s="13">
        <f>+B52</f>
        <v>0</v>
      </c>
      <c r="C51" s="13">
        <f t="shared" ref="C51:S51" si="74">+C52</f>
        <v>0</v>
      </c>
      <c r="D51" s="13">
        <f t="shared" si="74"/>
        <v>0</v>
      </c>
      <c r="E51" s="13">
        <f t="shared" si="74"/>
        <v>0</v>
      </c>
      <c r="F51" s="13">
        <f t="shared" si="74"/>
        <v>0</v>
      </c>
      <c r="G51" s="13">
        <f t="shared" si="74"/>
        <v>0</v>
      </c>
      <c r="H51" s="13">
        <f t="shared" si="74"/>
        <v>0</v>
      </c>
      <c r="I51" s="13">
        <f t="shared" si="74"/>
        <v>0</v>
      </c>
      <c r="J51" s="13">
        <f t="shared" si="74"/>
        <v>0</v>
      </c>
      <c r="K51" s="13">
        <f t="shared" si="74"/>
        <v>0</v>
      </c>
      <c r="L51" s="13">
        <f t="shared" si="74"/>
        <v>0</v>
      </c>
      <c r="M51" s="13">
        <f t="shared" si="74"/>
        <v>0</v>
      </c>
      <c r="N51" s="13">
        <f t="shared" si="74"/>
        <v>0</v>
      </c>
      <c r="O51" s="13">
        <f t="shared" si="74"/>
        <v>809</v>
      </c>
      <c r="P51" s="13">
        <f t="shared" si="74"/>
        <v>0</v>
      </c>
      <c r="Q51" s="13">
        <f t="shared" si="74"/>
        <v>809</v>
      </c>
      <c r="R51" s="13">
        <f t="shared" si="74"/>
        <v>0</v>
      </c>
      <c r="S51" s="13">
        <f t="shared" si="74"/>
        <v>809</v>
      </c>
      <c r="U51" s="37"/>
      <c r="V51" s="37"/>
      <c r="W51" s="37"/>
      <c r="X51" s="37"/>
    </row>
    <row r="52" spans="1:24" x14ac:dyDescent="0.2">
      <c r="A52" s="10" t="s">
        <v>48</v>
      </c>
      <c r="B52" s="10"/>
      <c r="C52" s="10"/>
      <c r="D52" s="11"/>
      <c r="E52" s="10"/>
      <c r="F52" s="10"/>
      <c r="G52" s="10"/>
      <c r="H52" s="10"/>
      <c r="I52" s="26"/>
      <c r="J52" s="31"/>
      <c r="K52" s="31"/>
      <c r="L52" s="31"/>
      <c r="M52" s="31"/>
      <c r="N52" s="31"/>
      <c r="O52" s="31">
        <v>809</v>
      </c>
      <c r="P52" s="31"/>
      <c r="Q52" s="11">
        <f t="shared" ref="Q52" si="75">+L52+O52</f>
        <v>809</v>
      </c>
      <c r="R52" s="11">
        <f t="shared" ref="R52" si="76">+M52+P52</f>
        <v>0</v>
      </c>
      <c r="S52" s="11">
        <f t="shared" ref="S52" si="77">SUM(Q52:R52)</f>
        <v>809</v>
      </c>
      <c r="U52" s="36"/>
      <c r="V52" s="36"/>
      <c r="W52" s="36"/>
      <c r="X52" s="36"/>
    </row>
    <row r="53" spans="1:24" s="2" customFormat="1" ht="25.5" x14ac:dyDescent="0.2">
      <c r="A53" s="12" t="s">
        <v>12</v>
      </c>
      <c r="B53" s="13">
        <v>0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27">
        <v>0</v>
      </c>
      <c r="J53" s="32"/>
      <c r="K53" s="32"/>
      <c r="L53" s="13">
        <f t="shared" ref="L53" si="78">+G53+J53</f>
        <v>0</v>
      </c>
      <c r="M53" s="13">
        <f t="shared" ref="M53" si="79">+H53+K53</f>
        <v>0</v>
      </c>
      <c r="N53" s="13">
        <f t="shared" ref="N53" si="80">SUM(L53:M53)</f>
        <v>0</v>
      </c>
      <c r="O53" s="32"/>
      <c r="P53" s="32"/>
      <c r="Q53" s="13">
        <f t="shared" ref="Q53" si="81">+L53+O53</f>
        <v>0</v>
      </c>
      <c r="R53" s="13">
        <f t="shared" ref="R53" si="82">+M53+P53</f>
        <v>0</v>
      </c>
      <c r="S53" s="13">
        <f t="shared" ref="S53" si="83">SUM(Q53:R53)</f>
        <v>0</v>
      </c>
      <c r="U53" s="37"/>
      <c r="V53" s="37"/>
      <c r="W53" s="37"/>
      <c r="X53" s="37"/>
    </row>
    <row r="54" spans="1:24" x14ac:dyDescent="0.2">
      <c r="A54" s="10"/>
      <c r="B54" s="10"/>
      <c r="C54" s="10"/>
      <c r="D54" s="11"/>
      <c r="E54" s="10"/>
      <c r="F54" s="10"/>
      <c r="G54" s="10"/>
      <c r="H54" s="10"/>
      <c r="I54" s="26"/>
      <c r="J54" s="31"/>
      <c r="K54" s="31"/>
      <c r="L54" s="31"/>
      <c r="M54" s="31"/>
      <c r="N54" s="31"/>
      <c r="O54" s="31"/>
      <c r="P54" s="31"/>
      <c r="Q54" s="31"/>
      <c r="R54" s="31"/>
      <c r="S54" s="31"/>
      <c r="U54" s="36"/>
      <c r="V54" s="36"/>
      <c r="W54" s="36"/>
      <c r="X54" s="36"/>
    </row>
    <row r="55" spans="1:24" s="3" customFormat="1" x14ac:dyDescent="0.2">
      <c r="A55" s="14" t="s">
        <v>3</v>
      </c>
      <c r="B55" s="15">
        <f>SUM(B49,B51,B53)</f>
        <v>0</v>
      </c>
      <c r="C55" s="15">
        <f t="shared" ref="C55:S55" si="84">SUM(C49,C51,C53)</f>
        <v>0</v>
      </c>
      <c r="D55" s="15">
        <f t="shared" si="84"/>
        <v>0</v>
      </c>
      <c r="E55" s="15">
        <f t="shared" si="84"/>
        <v>0</v>
      </c>
      <c r="F55" s="15">
        <f t="shared" si="84"/>
        <v>0</v>
      </c>
      <c r="G55" s="15">
        <f t="shared" si="84"/>
        <v>0</v>
      </c>
      <c r="H55" s="15">
        <f t="shared" si="84"/>
        <v>0</v>
      </c>
      <c r="I55" s="15">
        <f t="shared" si="84"/>
        <v>0</v>
      </c>
      <c r="J55" s="15">
        <f t="shared" si="84"/>
        <v>0</v>
      </c>
      <c r="K55" s="15">
        <f t="shared" si="84"/>
        <v>0</v>
      </c>
      <c r="L55" s="15">
        <f t="shared" si="84"/>
        <v>0</v>
      </c>
      <c r="M55" s="15">
        <f t="shared" si="84"/>
        <v>0</v>
      </c>
      <c r="N55" s="15">
        <f t="shared" si="84"/>
        <v>0</v>
      </c>
      <c r="O55" s="15">
        <f t="shared" si="84"/>
        <v>809</v>
      </c>
      <c r="P55" s="15">
        <f t="shared" si="84"/>
        <v>0</v>
      </c>
      <c r="Q55" s="15">
        <f t="shared" si="84"/>
        <v>809</v>
      </c>
      <c r="R55" s="15">
        <f t="shared" si="84"/>
        <v>0</v>
      </c>
      <c r="S55" s="15">
        <f t="shared" si="84"/>
        <v>809</v>
      </c>
      <c r="U55" s="38"/>
      <c r="V55" s="38"/>
      <c r="W55" s="38"/>
      <c r="X55" s="38"/>
    </row>
    <row r="56" spans="1:24" x14ac:dyDescent="0.2">
      <c r="A56" s="10"/>
      <c r="B56" s="10"/>
      <c r="C56" s="10"/>
      <c r="D56" s="11"/>
      <c r="E56" s="10"/>
      <c r="F56" s="10"/>
      <c r="G56" s="10"/>
      <c r="H56" s="10"/>
      <c r="I56" s="26"/>
      <c r="J56" s="31"/>
      <c r="K56" s="31"/>
      <c r="L56" s="31"/>
      <c r="M56" s="31"/>
      <c r="N56" s="31"/>
      <c r="O56" s="31"/>
      <c r="P56" s="31"/>
      <c r="Q56" s="31"/>
      <c r="R56" s="31"/>
      <c r="S56" s="31"/>
      <c r="U56" s="36"/>
      <c r="V56" s="36"/>
      <c r="W56" s="36"/>
      <c r="X56" s="36"/>
    </row>
    <row r="57" spans="1:24" x14ac:dyDescent="0.2">
      <c r="A57" s="17"/>
      <c r="B57" s="17"/>
      <c r="C57" s="17"/>
      <c r="D57" s="18"/>
      <c r="E57" s="17"/>
      <c r="F57" s="17"/>
      <c r="G57" s="17"/>
      <c r="H57" s="17"/>
      <c r="I57" s="29"/>
      <c r="J57" s="31"/>
      <c r="K57" s="31"/>
      <c r="L57" s="31"/>
      <c r="M57" s="31"/>
      <c r="N57" s="31"/>
      <c r="O57" s="31"/>
      <c r="P57" s="31"/>
      <c r="Q57" s="31"/>
      <c r="R57" s="31"/>
      <c r="S57" s="31"/>
      <c r="U57" s="36"/>
      <c r="V57" s="36"/>
      <c r="W57" s="36"/>
      <c r="X57" s="36"/>
    </row>
    <row r="58" spans="1:24" s="2" customFormat="1" ht="25.5" x14ac:dyDescent="0.2">
      <c r="A58" s="19" t="s">
        <v>10</v>
      </c>
      <c r="B58" s="20">
        <f t="shared" ref="B58:R58" si="85">SUM(B27,B36,B46,B55)</f>
        <v>1758574</v>
      </c>
      <c r="C58" s="20">
        <f t="shared" si="85"/>
        <v>8164</v>
      </c>
      <c r="D58" s="20">
        <f t="shared" si="85"/>
        <v>1766738</v>
      </c>
      <c r="E58" s="20">
        <f t="shared" si="85"/>
        <v>326052</v>
      </c>
      <c r="F58" s="20">
        <f t="shared" si="85"/>
        <v>0</v>
      </c>
      <c r="G58" s="20">
        <f t="shared" si="85"/>
        <v>2084626</v>
      </c>
      <c r="H58" s="20">
        <f t="shared" si="85"/>
        <v>8164</v>
      </c>
      <c r="I58" s="20">
        <f t="shared" si="85"/>
        <v>2092790</v>
      </c>
      <c r="J58" s="20">
        <f t="shared" si="85"/>
        <v>41411</v>
      </c>
      <c r="K58" s="20">
        <f t="shared" si="85"/>
        <v>344</v>
      </c>
      <c r="L58" s="20">
        <f t="shared" si="85"/>
        <v>2126037</v>
      </c>
      <c r="M58" s="20">
        <f t="shared" si="85"/>
        <v>8508</v>
      </c>
      <c r="N58" s="20">
        <f t="shared" si="85"/>
        <v>2134545</v>
      </c>
      <c r="O58" s="20">
        <f t="shared" si="85"/>
        <v>475537</v>
      </c>
      <c r="P58" s="20">
        <f t="shared" si="85"/>
        <v>-284</v>
      </c>
      <c r="Q58" s="20">
        <f t="shared" si="85"/>
        <v>2601574</v>
      </c>
      <c r="R58" s="20">
        <f t="shared" si="85"/>
        <v>8224</v>
      </c>
      <c r="S58" s="20">
        <f t="shared" ref="S58" si="86">SUM(S27,S36,S46,S55)</f>
        <v>2609798</v>
      </c>
      <c r="U58" s="37"/>
      <c r="V58" s="37"/>
      <c r="W58" s="37"/>
      <c r="X58" s="37"/>
    </row>
    <row r="59" spans="1:24" s="2" customFormat="1" x14ac:dyDescent="0.2">
      <c r="A59" s="21"/>
      <c r="B59" s="21"/>
      <c r="C59" s="21"/>
      <c r="D59" s="22"/>
      <c r="E59" s="21"/>
      <c r="F59" s="21"/>
      <c r="G59" s="21"/>
      <c r="H59" s="21"/>
      <c r="I59" s="22"/>
      <c r="J59" s="32"/>
      <c r="K59" s="32"/>
      <c r="L59" s="32"/>
      <c r="M59" s="32"/>
      <c r="N59" s="32"/>
      <c r="O59" s="32"/>
      <c r="P59" s="32"/>
      <c r="Q59" s="32"/>
      <c r="R59" s="32"/>
      <c r="S59" s="32"/>
      <c r="U59" s="37"/>
      <c r="V59" s="37"/>
      <c r="W59" s="37"/>
      <c r="X59" s="37"/>
    </row>
    <row r="60" spans="1:24" x14ac:dyDescent="0.2">
      <c r="A60" s="12" t="s">
        <v>17</v>
      </c>
      <c r="B60" s="12"/>
      <c r="C60" s="12"/>
      <c r="D60" s="11"/>
      <c r="E60" s="12"/>
      <c r="F60" s="12"/>
      <c r="G60" s="12"/>
      <c r="H60" s="12"/>
      <c r="I60" s="26"/>
      <c r="J60" s="31"/>
      <c r="K60" s="31"/>
      <c r="L60" s="31"/>
      <c r="M60" s="31"/>
      <c r="N60" s="31"/>
      <c r="O60" s="31"/>
      <c r="P60" s="31"/>
      <c r="Q60" s="31"/>
      <c r="R60" s="31"/>
      <c r="S60" s="31"/>
      <c r="U60" s="36"/>
      <c r="V60" s="36"/>
      <c r="W60" s="36"/>
      <c r="X60" s="36"/>
    </row>
    <row r="61" spans="1:24" x14ac:dyDescent="0.2">
      <c r="A61" s="23"/>
      <c r="B61" s="23"/>
      <c r="C61" s="23"/>
      <c r="D61" s="11"/>
      <c r="E61" s="23"/>
      <c r="F61" s="23"/>
      <c r="G61" s="23"/>
      <c r="H61" s="23"/>
      <c r="I61" s="26"/>
      <c r="J61" s="31"/>
      <c r="K61" s="31"/>
      <c r="L61" s="31"/>
      <c r="M61" s="31"/>
      <c r="N61" s="31"/>
      <c r="O61" s="31"/>
      <c r="P61" s="31"/>
      <c r="Q61" s="31"/>
      <c r="R61" s="31"/>
      <c r="S61" s="31"/>
      <c r="U61" s="36"/>
      <c r="V61" s="36"/>
      <c r="W61" s="36"/>
      <c r="X61" s="36"/>
    </row>
    <row r="62" spans="1:24" x14ac:dyDescent="0.2">
      <c r="A62" s="12" t="s">
        <v>6</v>
      </c>
      <c r="B62" s="13">
        <f t="shared" ref="B62:H62" si="87">SUM(B63:B63)</f>
        <v>264000</v>
      </c>
      <c r="C62" s="13">
        <f t="shared" si="87"/>
        <v>0</v>
      </c>
      <c r="D62" s="13">
        <f>SUM(D63:D63)</f>
        <v>264000</v>
      </c>
      <c r="E62" s="13">
        <f t="shared" si="87"/>
        <v>26000</v>
      </c>
      <c r="F62" s="13">
        <f t="shared" si="87"/>
        <v>0</v>
      </c>
      <c r="G62" s="13">
        <f t="shared" si="87"/>
        <v>290000</v>
      </c>
      <c r="H62" s="13">
        <f t="shared" si="87"/>
        <v>0</v>
      </c>
      <c r="I62" s="27">
        <f>SUM(I63:I63)</f>
        <v>290000</v>
      </c>
      <c r="J62" s="27">
        <f t="shared" ref="J62:S62" si="88">SUM(J63:J63)</f>
        <v>0</v>
      </c>
      <c r="K62" s="27">
        <f t="shared" si="88"/>
        <v>0</v>
      </c>
      <c r="L62" s="27">
        <f t="shared" si="88"/>
        <v>290000</v>
      </c>
      <c r="M62" s="27">
        <f t="shared" si="88"/>
        <v>0</v>
      </c>
      <c r="N62" s="13">
        <f t="shared" si="88"/>
        <v>290000</v>
      </c>
      <c r="O62" s="27">
        <f t="shared" si="88"/>
        <v>12314</v>
      </c>
      <c r="P62" s="27">
        <f t="shared" si="88"/>
        <v>0</v>
      </c>
      <c r="Q62" s="27">
        <f t="shared" si="88"/>
        <v>302314</v>
      </c>
      <c r="R62" s="27">
        <f t="shared" si="88"/>
        <v>0</v>
      </c>
      <c r="S62" s="13">
        <f t="shared" si="88"/>
        <v>302314</v>
      </c>
      <c r="U62" s="36"/>
      <c r="V62" s="36"/>
      <c r="W62" s="36"/>
      <c r="X62" s="36"/>
    </row>
    <row r="63" spans="1:24" x14ac:dyDescent="0.2">
      <c r="A63" s="10" t="s">
        <v>21</v>
      </c>
      <c r="B63" s="11">
        <v>264000</v>
      </c>
      <c r="C63" s="11"/>
      <c r="D63" s="11">
        <f>SUM(B63:C63)</f>
        <v>264000</v>
      </c>
      <c r="E63" s="11">
        <v>26000</v>
      </c>
      <c r="F63" s="11"/>
      <c r="G63" s="11">
        <f t="shared" ref="G63" si="89">+B63+E63</f>
        <v>290000</v>
      </c>
      <c r="H63" s="11">
        <f t="shared" ref="H63" si="90">+C63+F63</f>
        <v>0</v>
      </c>
      <c r="I63" s="26">
        <f t="shared" ref="I63" si="91">+G63+H63</f>
        <v>290000</v>
      </c>
      <c r="J63" s="31"/>
      <c r="K63" s="31"/>
      <c r="L63" s="11">
        <f t="shared" ref="L63" si="92">+G63+J63</f>
        <v>290000</v>
      </c>
      <c r="M63" s="11">
        <f t="shared" ref="M63" si="93">+H63+K63</f>
        <v>0</v>
      </c>
      <c r="N63" s="11">
        <f t="shared" ref="N63" si="94">SUM(L63:M63)</f>
        <v>290000</v>
      </c>
      <c r="O63" s="31">
        <v>12314</v>
      </c>
      <c r="P63" s="31"/>
      <c r="Q63" s="11">
        <f t="shared" ref="Q63" si="95">+L63+O63</f>
        <v>302314</v>
      </c>
      <c r="R63" s="11">
        <f t="shared" ref="R63" si="96">+M63+P63</f>
        <v>0</v>
      </c>
      <c r="S63" s="11">
        <f t="shared" ref="S63" si="97">SUM(Q63:R63)</f>
        <v>302314</v>
      </c>
      <c r="U63" s="36"/>
      <c r="V63" s="36"/>
      <c r="W63" s="36"/>
      <c r="X63" s="36"/>
    </row>
    <row r="64" spans="1:24" x14ac:dyDescent="0.2">
      <c r="A64" s="17"/>
      <c r="B64" s="17"/>
      <c r="C64" s="17"/>
      <c r="D64" s="18"/>
      <c r="E64" s="17"/>
      <c r="F64" s="17"/>
      <c r="G64" s="17"/>
      <c r="H64" s="17"/>
      <c r="I64" s="29"/>
      <c r="J64" s="31"/>
      <c r="K64" s="31"/>
      <c r="L64" s="31"/>
      <c r="M64" s="31"/>
      <c r="N64" s="31"/>
      <c r="O64" s="31"/>
      <c r="P64" s="31"/>
      <c r="Q64" s="31"/>
      <c r="R64" s="31"/>
      <c r="S64" s="31"/>
      <c r="U64" s="36"/>
      <c r="V64" s="36"/>
      <c r="W64" s="36"/>
      <c r="X64" s="36"/>
    </row>
    <row r="65" spans="1:24" ht="38.25" x14ac:dyDescent="0.2">
      <c r="A65" s="19" t="s">
        <v>18</v>
      </c>
      <c r="B65" s="20">
        <f t="shared" ref="B65:C65" si="98">SUM(B62)</f>
        <v>264000</v>
      </c>
      <c r="C65" s="20">
        <f t="shared" si="98"/>
        <v>0</v>
      </c>
      <c r="D65" s="20">
        <f>SUM(D62)</f>
        <v>264000</v>
      </c>
      <c r="E65" s="20">
        <f t="shared" ref="E65:H65" si="99">SUM(E62)</f>
        <v>26000</v>
      </c>
      <c r="F65" s="20">
        <f t="shared" si="99"/>
        <v>0</v>
      </c>
      <c r="G65" s="20">
        <f>SUM(G62)</f>
        <v>290000</v>
      </c>
      <c r="H65" s="20">
        <f t="shared" si="99"/>
        <v>0</v>
      </c>
      <c r="I65" s="30">
        <f>SUM(I62)</f>
        <v>290000</v>
      </c>
      <c r="J65" s="30">
        <f t="shared" ref="J65:N65" si="100">SUM(J62)</f>
        <v>0</v>
      </c>
      <c r="K65" s="30">
        <f t="shared" si="100"/>
        <v>0</v>
      </c>
      <c r="L65" s="30">
        <f t="shared" si="100"/>
        <v>290000</v>
      </c>
      <c r="M65" s="30">
        <f t="shared" si="100"/>
        <v>0</v>
      </c>
      <c r="N65" s="20">
        <f t="shared" si="100"/>
        <v>290000</v>
      </c>
      <c r="O65" s="30">
        <f t="shared" ref="O65:S65" si="101">SUM(O62)</f>
        <v>12314</v>
      </c>
      <c r="P65" s="30">
        <f t="shared" si="101"/>
        <v>0</v>
      </c>
      <c r="Q65" s="30">
        <f t="shared" si="101"/>
        <v>302314</v>
      </c>
      <c r="R65" s="30">
        <f t="shared" si="101"/>
        <v>0</v>
      </c>
      <c r="S65" s="20">
        <f t="shared" si="101"/>
        <v>302314</v>
      </c>
      <c r="U65" s="36"/>
      <c r="V65" s="36"/>
      <c r="W65" s="36"/>
      <c r="X65" s="36"/>
    </row>
    <row r="66" spans="1:24" x14ac:dyDescent="0.2">
      <c r="U66" s="36"/>
      <c r="V66" s="36"/>
      <c r="W66" s="36"/>
      <c r="X66" s="36"/>
    </row>
  </sheetData>
  <mergeCells count="9">
    <mergeCell ref="A3:S3"/>
    <mergeCell ref="B5:D5"/>
    <mergeCell ref="A5:A6"/>
    <mergeCell ref="O5:P5"/>
    <mergeCell ref="Q5:S5"/>
    <mergeCell ref="J5:K5"/>
    <mergeCell ref="L5:N5"/>
    <mergeCell ref="E5:F5"/>
    <mergeCell ref="G5:I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Udvardi Katalin</dc:creator>
  <cp:lastModifiedBy>Udvardi Katalin</cp:lastModifiedBy>
  <cp:lastPrinted>2025-05-02T16:24:41Z</cp:lastPrinted>
  <dcterms:created xsi:type="dcterms:W3CDTF">2014-01-10T08:24:40Z</dcterms:created>
  <dcterms:modified xsi:type="dcterms:W3CDTF">2025-05-02T16:25:55Z</dcterms:modified>
</cp:coreProperties>
</file>